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525" windowWidth="19305" windowHeight="8385"/>
  </bookViews>
  <sheets>
    <sheet name="Rekapitulace stavby" sheetId="1" r:id="rId1"/>
    <sheet name="1.1 - Položky URS" sheetId="2" r:id="rId2"/>
    <sheet name="1.2 - Položky SOÚŽI" sheetId="3" r:id="rId3"/>
    <sheet name="1.3 - Položky VRN" sheetId="4" r:id="rId4"/>
    <sheet name="1.4 - Položky HZS" sheetId="5" r:id="rId5"/>
    <sheet name="Pokyny pro vyplnění" sheetId="6" r:id="rId6"/>
  </sheets>
  <definedNames>
    <definedName name="_xlnm._FilterDatabase" localSheetId="1" hidden="1">'1.1 - Položky URS'!$C$87:$K$172</definedName>
    <definedName name="_xlnm._FilterDatabase" localSheetId="2" hidden="1">'1.2 - Položky SOÚŽI'!$C$76:$K$283</definedName>
    <definedName name="_xlnm._FilterDatabase" localSheetId="3" hidden="1">'1.3 - Položky VRN'!$C$77:$K$85</definedName>
    <definedName name="_xlnm._FilterDatabase" localSheetId="4" hidden="1">'1.4 - Položky HZS'!$C$77:$K$88</definedName>
    <definedName name="_xlnm.Print_Titles" localSheetId="1">'1.1 - Položky URS'!$87:$87</definedName>
    <definedName name="_xlnm.Print_Titles" localSheetId="2">'1.2 - Položky SOÚŽI'!$76:$76</definedName>
    <definedName name="_xlnm.Print_Titles" localSheetId="3">'1.3 - Položky VRN'!$77:$77</definedName>
    <definedName name="_xlnm.Print_Titles" localSheetId="4">'1.4 - Položky HZS'!$77:$77</definedName>
    <definedName name="_xlnm.Print_Titles" localSheetId="0">'Rekapitulace stavby'!$49:$49</definedName>
    <definedName name="_xlnm.Print_Area" localSheetId="1">'1.1 - Položky URS'!$C$4:$J$36,'1.1 - Položky URS'!$C$42:$J$69,'1.1 - Položky URS'!$C$75:$K$172</definedName>
    <definedName name="_xlnm.Print_Area" localSheetId="2">'1.2 - Položky SOÚŽI'!$C$4:$J$36,'1.2 - Položky SOÚŽI'!$C$42:$J$58,'1.2 - Položky SOÚŽI'!$C$64:$K$283</definedName>
    <definedName name="_xlnm.Print_Area" localSheetId="3">'1.3 - Položky VRN'!$C$4:$J$36,'1.3 - Položky VRN'!$C$42:$J$59,'1.3 - Položky VRN'!$C$65:$K$85</definedName>
    <definedName name="_xlnm.Print_Area" localSheetId="4">'1.4 - Položky HZS'!$C$4:$J$36,'1.4 - Položky HZS'!$C$42:$J$59,'1.4 - Položky HZS'!$C$65:$K$88</definedName>
    <definedName name="_xlnm.Print_Area" localSheetId="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stavby'!$C$39:$AQ$56</definedName>
  </definedNames>
  <calcPr calcId="145621"/>
</workbook>
</file>

<file path=xl/calcChain.xml><?xml version="1.0" encoding="utf-8"?>
<calcChain xmlns="http://schemas.openxmlformats.org/spreadsheetml/2006/main">
  <c r="AY55" i="1" l="1"/>
  <c r="AX55" i="1"/>
  <c r="BI88" i="5"/>
  <c r="BH88" i="5"/>
  <c r="BG88" i="5"/>
  <c r="BF88" i="5"/>
  <c r="T88" i="5"/>
  <c r="R88" i="5"/>
  <c r="P88" i="5"/>
  <c r="BK88" i="5"/>
  <c r="J88" i="5"/>
  <c r="BE88" i="5"/>
  <c r="BI87" i="5"/>
  <c r="BH87" i="5"/>
  <c r="BG87" i="5"/>
  <c r="BF87" i="5"/>
  <c r="T87" i="5"/>
  <c r="T86" i="5"/>
  <c r="R87" i="5"/>
  <c r="R86" i="5"/>
  <c r="P87" i="5"/>
  <c r="P86" i="5"/>
  <c r="BK87" i="5"/>
  <c r="BK86" i="5"/>
  <c r="J86" i="5" s="1"/>
  <c r="J58" i="5" s="1"/>
  <c r="J87" i="5"/>
  <c r="BE87" i="5"/>
  <c r="BI85" i="5"/>
  <c r="BH85" i="5"/>
  <c r="BG85" i="5"/>
  <c r="BF85" i="5"/>
  <c r="T85" i="5"/>
  <c r="R85" i="5"/>
  <c r="P85" i="5"/>
  <c r="BK85" i="5"/>
  <c r="J85" i="5"/>
  <c r="BE85" i="5" s="1"/>
  <c r="BI84" i="5"/>
  <c r="BH84" i="5"/>
  <c r="BG84" i="5"/>
  <c r="BF84" i="5"/>
  <c r="T84" i="5"/>
  <c r="R84" i="5"/>
  <c r="P84" i="5"/>
  <c r="BK84" i="5"/>
  <c r="J84" i="5"/>
  <c r="BE84" i="5"/>
  <c r="BI83" i="5"/>
  <c r="BH83" i="5"/>
  <c r="BG83" i="5"/>
  <c r="BF83" i="5"/>
  <c r="T83" i="5"/>
  <c r="R83" i="5"/>
  <c r="P83" i="5"/>
  <c r="BK83" i="5"/>
  <c r="J83" i="5"/>
  <c r="BE83" i="5"/>
  <c r="BI82" i="5"/>
  <c r="BH82" i="5"/>
  <c r="BG82" i="5"/>
  <c r="BF82" i="5"/>
  <c r="T82" i="5"/>
  <c r="R82" i="5"/>
  <c r="P82" i="5"/>
  <c r="BK82" i="5"/>
  <c r="J82" i="5"/>
  <c r="BE82" i="5"/>
  <c r="BI81" i="5"/>
  <c r="BH81" i="5"/>
  <c r="BG81" i="5"/>
  <c r="BF81" i="5"/>
  <c r="T81" i="5"/>
  <c r="R81" i="5"/>
  <c r="P81" i="5"/>
  <c r="BK81" i="5"/>
  <c r="J81" i="5"/>
  <c r="BE81" i="5"/>
  <c r="BI80" i="5"/>
  <c r="F34" i="5"/>
  <c r="BD55" i="1" s="1"/>
  <c r="BH80" i="5"/>
  <c r="F33" i="5"/>
  <c r="BC55" i="1"/>
  <c r="BG80" i="5"/>
  <c r="F32" i="5"/>
  <c r="BB55" i="1"/>
  <c r="BF80" i="5"/>
  <c r="J31" i="5" s="1"/>
  <c r="AW55" i="1" s="1"/>
  <c r="T80" i="5"/>
  <c r="T79" i="5"/>
  <c r="T78" i="5"/>
  <c r="R80" i="5"/>
  <c r="R79" i="5" s="1"/>
  <c r="R78" i="5" s="1"/>
  <c r="P80" i="5"/>
  <c r="P79" i="5"/>
  <c r="P78" i="5" s="1"/>
  <c r="AU55" i="1" s="1"/>
  <c r="BK80" i="5"/>
  <c r="BK79" i="5"/>
  <c r="J79" i="5" s="1"/>
  <c r="J57" i="5" s="1"/>
  <c r="J80" i="5"/>
  <c r="BE80" i="5"/>
  <c r="J30" i="5" s="1"/>
  <c r="AV55" i="1" s="1"/>
  <c r="F72" i="5"/>
  <c r="E70" i="5"/>
  <c r="F49" i="5"/>
  <c r="E47" i="5"/>
  <c r="J21" i="5"/>
  <c r="E21" i="5"/>
  <c r="J74" i="5" s="1"/>
  <c r="J20" i="5"/>
  <c r="J18" i="5"/>
  <c r="E18" i="5"/>
  <c r="F75" i="5" s="1"/>
  <c r="J17" i="5"/>
  <c r="J15" i="5"/>
  <c r="E15" i="5"/>
  <c r="F74" i="5" s="1"/>
  <c r="F51" i="5"/>
  <c r="J14" i="5"/>
  <c r="J12" i="5"/>
  <c r="J72" i="5" s="1"/>
  <c r="J49" i="5"/>
  <c r="E7" i="5"/>
  <c r="E68" i="5" s="1"/>
  <c r="AY54" i="1"/>
  <c r="AX54" i="1"/>
  <c r="BI85" i="4"/>
  <c r="BH85" i="4"/>
  <c r="BG85" i="4"/>
  <c r="BF85" i="4"/>
  <c r="T85" i="4"/>
  <c r="R85" i="4"/>
  <c r="P85" i="4"/>
  <c r="BK85" i="4"/>
  <c r="J85" i="4"/>
  <c r="BE85" i="4"/>
  <c r="BI84" i="4"/>
  <c r="BH84" i="4"/>
  <c r="BG84" i="4"/>
  <c r="BF84" i="4"/>
  <c r="T84" i="4"/>
  <c r="T83" i="4" s="1"/>
  <c r="R84" i="4"/>
  <c r="R83" i="4" s="1"/>
  <c r="P84" i="4"/>
  <c r="P83" i="4" s="1"/>
  <c r="BK84" i="4"/>
  <c r="BK83" i="4" s="1"/>
  <c r="J83" i="4" s="1"/>
  <c r="J58" i="4" s="1"/>
  <c r="J84" i="4"/>
  <c r="BE84" i="4"/>
  <c r="BI82" i="4"/>
  <c r="BH82" i="4"/>
  <c r="BG82" i="4"/>
  <c r="BF82" i="4"/>
  <c r="T82" i="4"/>
  <c r="R82" i="4"/>
  <c r="P82" i="4"/>
  <c r="BK82" i="4"/>
  <c r="J82" i="4"/>
  <c r="BE82" i="4" s="1"/>
  <c r="BI81" i="4"/>
  <c r="BH81" i="4"/>
  <c r="BG81" i="4"/>
  <c r="BF81" i="4"/>
  <c r="T81" i="4"/>
  <c r="R81" i="4"/>
  <c r="P81" i="4"/>
  <c r="BK81" i="4"/>
  <c r="J81" i="4"/>
  <c r="BE81" i="4" s="1"/>
  <c r="BI80" i="4"/>
  <c r="F34" i="4" s="1"/>
  <c r="BD54" i="1" s="1"/>
  <c r="BH80" i="4"/>
  <c r="F33" i="4"/>
  <c r="BC54" i="1" s="1"/>
  <c r="BG80" i="4"/>
  <c r="F32" i="4" s="1"/>
  <c r="BB54" i="1" s="1"/>
  <c r="BF80" i="4"/>
  <c r="J31" i="4"/>
  <c r="AW54" i="1" s="1"/>
  <c r="F31" i="4"/>
  <c r="BA54" i="1" s="1"/>
  <c r="T80" i="4"/>
  <c r="T79" i="4" s="1"/>
  <c r="T78" i="4" s="1"/>
  <c r="R80" i="4"/>
  <c r="R79" i="4"/>
  <c r="R78" i="4" s="1"/>
  <c r="P80" i="4"/>
  <c r="P79" i="4" s="1"/>
  <c r="P78" i="4" s="1"/>
  <c r="AU54" i="1" s="1"/>
  <c r="BK80" i="4"/>
  <c r="BK79" i="4" s="1"/>
  <c r="J80" i="4"/>
  <c r="BE80" i="4" s="1"/>
  <c r="F72" i="4"/>
  <c r="E70" i="4"/>
  <c r="F49" i="4"/>
  <c r="E47" i="4"/>
  <c r="J21" i="4"/>
  <c r="E21" i="4"/>
  <c r="J51" i="4" s="1"/>
  <c r="J74" i="4"/>
  <c r="J20" i="4"/>
  <c r="J18" i="4"/>
  <c r="E18" i="4"/>
  <c r="F75" i="4" s="1"/>
  <c r="J17" i="4"/>
  <c r="J15" i="4"/>
  <c r="E15" i="4"/>
  <c r="F74" i="4" s="1"/>
  <c r="F51" i="4"/>
  <c r="J14" i="4"/>
  <c r="J12" i="4"/>
  <c r="J72" i="4" s="1"/>
  <c r="J49" i="4"/>
  <c r="E7" i="4"/>
  <c r="E68" i="4" s="1"/>
  <c r="AY53" i="1"/>
  <c r="AX53" i="1"/>
  <c r="BI283" i="3"/>
  <c r="BH283" i="3"/>
  <c r="BG283" i="3"/>
  <c r="BF283" i="3"/>
  <c r="T283" i="3"/>
  <c r="R283" i="3"/>
  <c r="P283" i="3"/>
  <c r="BK283" i="3"/>
  <c r="J283" i="3"/>
  <c r="BE283" i="3" s="1"/>
  <c r="BI282" i="3"/>
  <c r="BH282" i="3"/>
  <c r="BG282" i="3"/>
  <c r="BF282" i="3"/>
  <c r="T282" i="3"/>
  <c r="R282" i="3"/>
  <c r="P282" i="3"/>
  <c r="BK282" i="3"/>
  <c r="J282" i="3"/>
  <c r="BE282" i="3"/>
  <c r="BI281" i="3"/>
  <c r="BH281" i="3"/>
  <c r="BG281" i="3"/>
  <c r="BF281" i="3"/>
  <c r="T281" i="3"/>
  <c r="R281" i="3"/>
  <c r="P281" i="3"/>
  <c r="BK281" i="3"/>
  <c r="J281" i="3"/>
  <c r="BE281" i="3"/>
  <c r="BI280" i="3"/>
  <c r="BH280" i="3"/>
  <c r="BG280" i="3"/>
  <c r="BF280" i="3"/>
  <c r="T280" i="3"/>
  <c r="R280" i="3"/>
  <c r="P280" i="3"/>
  <c r="BK280" i="3"/>
  <c r="J280" i="3"/>
  <c r="BE280" i="3"/>
  <c r="BI279" i="3"/>
  <c r="BH279" i="3"/>
  <c r="BG279" i="3"/>
  <c r="BF279" i="3"/>
  <c r="T279" i="3"/>
  <c r="R279" i="3"/>
  <c r="P279" i="3"/>
  <c r="BK279" i="3"/>
  <c r="J279" i="3"/>
  <c r="BE279" i="3"/>
  <c r="BI278" i="3"/>
  <c r="BH278" i="3"/>
  <c r="BG278" i="3"/>
  <c r="BF278" i="3"/>
  <c r="T278" i="3"/>
  <c r="R278" i="3"/>
  <c r="P278" i="3"/>
  <c r="BK278" i="3"/>
  <c r="J278" i="3"/>
  <c r="BE278" i="3"/>
  <c r="BI277" i="3"/>
  <c r="BH277" i="3"/>
  <c r="BG277" i="3"/>
  <c r="BF277" i="3"/>
  <c r="T277" i="3"/>
  <c r="R277" i="3"/>
  <c r="P277" i="3"/>
  <c r="BK277" i="3"/>
  <c r="J277" i="3"/>
  <c r="BE277" i="3"/>
  <c r="BI276" i="3"/>
  <c r="BH276" i="3"/>
  <c r="BG276" i="3"/>
  <c r="BF276" i="3"/>
  <c r="T276" i="3"/>
  <c r="R276" i="3"/>
  <c r="P276" i="3"/>
  <c r="BK276" i="3"/>
  <c r="J276" i="3"/>
  <c r="BE276" i="3"/>
  <c r="BI275" i="3"/>
  <c r="BH275" i="3"/>
  <c r="BG275" i="3"/>
  <c r="BF275" i="3"/>
  <c r="T275" i="3"/>
  <c r="R275" i="3"/>
  <c r="P275" i="3"/>
  <c r="BK275" i="3"/>
  <c r="J275" i="3"/>
  <c r="BE275" i="3"/>
  <c r="BI274" i="3"/>
  <c r="BH274" i="3"/>
  <c r="BG274" i="3"/>
  <c r="BF274" i="3"/>
  <c r="T274" i="3"/>
  <c r="R274" i="3"/>
  <c r="P274" i="3"/>
  <c r="BK274" i="3"/>
  <c r="J274" i="3"/>
  <c r="BE274" i="3"/>
  <c r="BI273" i="3"/>
  <c r="BH273" i="3"/>
  <c r="BG273" i="3"/>
  <c r="BF273" i="3"/>
  <c r="T273" i="3"/>
  <c r="R273" i="3"/>
  <c r="P273" i="3"/>
  <c r="BK273" i="3"/>
  <c r="J273" i="3"/>
  <c r="BE273" i="3"/>
  <c r="BI272" i="3"/>
  <c r="BH272" i="3"/>
  <c r="BG272" i="3"/>
  <c r="BF272" i="3"/>
  <c r="T272" i="3"/>
  <c r="R272" i="3"/>
  <c r="P272" i="3"/>
  <c r="BK272" i="3"/>
  <c r="J272" i="3"/>
  <c r="BE272" i="3"/>
  <c r="BI271" i="3"/>
  <c r="BH271" i="3"/>
  <c r="BG271" i="3"/>
  <c r="BF271" i="3"/>
  <c r="T271" i="3"/>
  <c r="R271" i="3"/>
  <c r="P271" i="3"/>
  <c r="BK271" i="3"/>
  <c r="J271" i="3"/>
  <c r="BE271" i="3"/>
  <c r="BI270" i="3"/>
  <c r="BH270" i="3"/>
  <c r="BG270" i="3"/>
  <c r="BF270" i="3"/>
  <c r="T270" i="3"/>
  <c r="R270" i="3"/>
  <c r="P270" i="3"/>
  <c r="BK270" i="3"/>
  <c r="J270" i="3"/>
  <c r="BE270" i="3"/>
  <c r="BI269" i="3"/>
  <c r="BH269" i="3"/>
  <c r="BG269" i="3"/>
  <c r="BF269" i="3"/>
  <c r="T269" i="3"/>
  <c r="R269" i="3"/>
  <c r="P269" i="3"/>
  <c r="BK269" i="3"/>
  <c r="J269" i="3"/>
  <c r="BE269" i="3"/>
  <c r="BI268" i="3"/>
  <c r="BH268" i="3"/>
  <c r="BG268" i="3"/>
  <c r="BF268" i="3"/>
  <c r="T268" i="3"/>
  <c r="R268" i="3"/>
  <c r="P268" i="3"/>
  <c r="BK268" i="3"/>
  <c r="J268" i="3"/>
  <c r="BE268" i="3"/>
  <c r="BI267" i="3"/>
  <c r="BH267" i="3"/>
  <c r="BG267" i="3"/>
  <c r="BF267" i="3"/>
  <c r="T267" i="3"/>
  <c r="R267" i="3"/>
  <c r="P267" i="3"/>
  <c r="BK267" i="3"/>
  <c r="J267" i="3"/>
  <c r="BE267" i="3"/>
  <c r="BI266" i="3"/>
  <c r="BH266" i="3"/>
  <c r="BG266" i="3"/>
  <c r="BF266" i="3"/>
  <c r="T266" i="3"/>
  <c r="R266" i="3"/>
  <c r="P266" i="3"/>
  <c r="BK266" i="3"/>
  <c r="J266" i="3"/>
  <c r="BE266" i="3"/>
  <c r="BI265" i="3"/>
  <c r="BH265" i="3"/>
  <c r="BG265" i="3"/>
  <c r="BF265" i="3"/>
  <c r="T265" i="3"/>
  <c r="R265" i="3"/>
  <c r="P265" i="3"/>
  <c r="BK265" i="3"/>
  <c r="J265" i="3"/>
  <c r="BE265" i="3"/>
  <c r="BI264" i="3"/>
  <c r="BH264" i="3"/>
  <c r="BG264" i="3"/>
  <c r="BF264" i="3"/>
  <c r="T264" i="3"/>
  <c r="R264" i="3"/>
  <c r="P264" i="3"/>
  <c r="BK264" i="3"/>
  <c r="J264" i="3"/>
  <c r="BE264" i="3"/>
  <c r="BI263" i="3"/>
  <c r="BH263" i="3"/>
  <c r="BG263" i="3"/>
  <c r="BF263" i="3"/>
  <c r="T263" i="3"/>
  <c r="R263" i="3"/>
  <c r="P263" i="3"/>
  <c r="BK263" i="3"/>
  <c r="J263" i="3"/>
  <c r="BE263" i="3"/>
  <c r="BI262" i="3"/>
  <c r="BH262" i="3"/>
  <c r="BG262" i="3"/>
  <c r="BF262" i="3"/>
  <c r="T262" i="3"/>
  <c r="R262" i="3"/>
  <c r="P262" i="3"/>
  <c r="BK262" i="3"/>
  <c r="J262" i="3"/>
  <c r="BE262" i="3"/>
  <c r="BI261" i="3"/>
  <c r="BH261" i="3"/>
  <c r="BG261" i="3"/>
  <c r="BF261" i="3"/>
  <c r="T261" i="3"/>
  <c r="R261" i="3"/>
  <c r="P261" i="3"/>
  <c r="BK261" i="3"/>
  <c r="J261" i="3"/>
  <c r="BE261" i="3"/>
  <c r="BI260" i="3"/>
  <c r="BH260" i="3"/>
  <c r="BG260" i="3"/>
  <c r="BF260" i="3"/>
  <c r="T260" i="3"/>
  <c r="R260" i="3"/>
  <c r="P260" i="3"/>
  <c r="BK260" i="3"/>
  <c r="J260" i="3"/>
  <c r="BE260" i="3"/>
  <c r="BI259" i="3"/>
  <c r="BH259" i="3"/>
  <c r="BG259" i="3"/>
  <c r="BF259" i="3"/>
  <c r="T259" i="3"/>
  <c r="R259" i="3"/>
  <c r="P259" i="3"/>
  <c r="BK259" i="3"/>
  <c r="J259" i="3"/>
  <c r="BE259" i="3"/>
  <c r="BI258" i="3"/>
  <c r="BH258" i="3"/>
  <c r="BG258" i="3"/>
  <c r="BF258" i="3"/>
  <c r="T258" i="3"/>
  <c r="R258" i="3"/>
  <c r="P258" i="3"/>
  <c r="BK258" i="3"/>
  <c r="J258" i="3"/>
  <c r="BE258" i="3"/>
  <c r="BI257" i="3"/>
  <c r="BH257" i="3"/>
  <c r="BG257" i="3"/>
  <c r="BF257" i="3"/>
  <c r="T257" i="3"/>
  <c r="R257" i="3"/>
  <c r="P257" i="3"/>
  <c r="BK257" i="3"/>
  <c r="J257" i="3"/>
  <c r="BE257" i="3"/>
  <c r="BI256" i="3"/>
  <c r="BH256" i="3"/>
  <c r="BG256" i="3"/>
  <c r="BF256" i="3"/>
  <c r="T256" i="3"/>
  <c r="R256" i="3"/>
  <c r="P256" i="3"/>
  <c r="BK256" i="3"/>
  <c r="J256" i="3"/>
  <c r="BE256" i="3"/>
  <c r="BI255" i="3"/>
  <c r="BH255" i="3"/>
  <c r="BG255" i="3"/>
  <c r="BF255" i="3"/>
  <c r="T255" i="3"/>
  <c r="R255" i="3"/>
  <c r="P255" i="3"/>
  <c r="BK255" i="3"/>
  <c r="J255" i="3"/>
  <c r="BE255" i="3"/>
  <c r="BI254" i="3"/>
  <c r="BH254" i="3"/>
  <c r="BG254" i="3"/>
  <c r="BF254" i="3"/>
  <c r="T254" i="3"/>
  <c r="R254" i="3"/>
  <c r="P254" i="3"/>
  <c r="BK254" i="3"/>
  <c r="J254" i="3"/>
  <c r="BE254" i="3"/>
  <c r="BI253" i="3"/>
  <c r="BH253" i="3"/>
  <c r="BG253" i="3"/>
  <c r="BF253" i="3"/>
  <c r="T253" i="3"/>
  <c r="R253" i="3"/>
  <c r="P253" i="3"/>
  <c r="BK253" i="3"/>
  <c r="J253" i="3"/>
  <c r="BE253" i="3"/>
  <c r="BI252" i="3"/>
  <c r="BH252" i="3"/>
  <c r="BG252" i="3"/>
  <c r="BF252" i="3"/>
  <c r="T252" i="3"/>
  <c r="R252" i="3"/>
  <c r="P252" i="3"/>
  <c r="BK252" i="3"/>
  <c r="J252" i="3"/>
  <c r="BE252" i="3"/>
  <c r="BI251" i="3"/>
  <c r="BH251" i="3"/>
  <c r="BG251" i="3"/>
  <c r="BF251" i="3"/>
  <c r="T251" i="3"/>
  <c r="R251" i="3"/>
  <c r="P251" i="3"/>
  <c r="BK251" i="3"/>
  <c r="J251" i="3"/>
  <c r="BE251" i="3"/>
  <c r="BI250" i="3"/>
  <c r="BH250" i="3"/>
  <c r="BG250" i="3"/>
  <c r="BF250" i="3"/>
  <c r="T250" i="3"/>
  <c r="R250" i="3"/>
  <c r="P250" i="3"/>
  <c r="BK250" i="3"/>
  <c r="J250" i="3"/>
  <c r="BE250" i="3"/>
  <c r="BI249" i="3"/>
  <c r="BH249" i="3"/>
  <c r="BG249" i="3"/>
  <c r="BF249" i="3"/>
  <c r="T249" i="3"/>
  <c r="R249" i="3"/>
  <c r="P249" i="3"/>
  <c r="BK249" i="3"/>
  <c r="J249" i="3"/>
  <c r="BE249" i="3"/>
  <c r="BI248" i="3"/>
  <c r="BH248" i="3"/>
  <c r="BG248" i="3"/>
  <c r="BF248" i="3"/>
  <c r="T248" i="3"/>
  <c r="R248" i="3"/>
  <c r="P248" i="3"/>
  <c r="BK248" i="3"/>
  <c r="J248" i="3"/>
  <c r="BE248" i="3"/>
  <c r="BI247" i="3"/>
  <c r="BH247" i="3"/>
  <c r="BG247" i="3"/>
  <c r="BF247" i="3"/>
  <c r="T247" i="3"/>
  <c r="R247" i="3"/>
  <c r="P247" i="3"/>
  <c r="BK247" i="3"/>
  <c r="J247" i="3"/>
  <c r="BE247" i="3"/>
  <c r="BI246" i="3"/>
  <c r="BH246" i="3"/>
  <c r="BG246" i="3"/>
  <c r="BF246" i="3"/>
  <c r="T246" i="3"/>
  <c r="R246" i="3"/>
  <c r="P246" i="3"/>
  <c r="BK246" i="3"/>
  <c r="J246" i="3"/>
  <c r="BE246" i="3"/>
  <c r="BI245" i="3"/>
  <c r="BH245" i="3"/>
  <c r="BG245" i="3"/>
  <c r="BF245" i="3"/>
  <c r="T245" i="3"/>
  <c r="R245" i="3"/>
  <c r="P245" i="3"/>
  <c r="BK245" i="3"/>
  <c r="J245" i="3"/>
  <c r="BE245" i="3"/>
  <c r="BI244" i="3"/>
  <c r="BH244" i="3"/>
  <c r="BG244" i="3"/>
  <c r="BF244" i="3"/>
  <c r="T244" i="3"/>
  <c r="R244" i="3"/>
  <c r="P244" i="3"/>
  <c r="BK244" i="3"/>
  <c r="J244" i="3"/>
  <c r="BE244" i="3"/>
  <c r="BI243" i="3"/>
  <c r="BH243" i="3"/>
  <c r="BG243" i="3"/>
  <c r="BF243" i="3"/>
  <c r="T243" i="3"/>
  <c r="R243" i="3"/>
  <c r="P243" i="3"/>
  <c r="BK243" i="3"/>
  <c r="J243" i="3"/>
  <c r="BE243" i="3"/>
  <c r="BI242" i="3"/>
  <c r="BH242" i="3"/>
  <c r="BG242" i="3"/>
  <c r="BF242" i="3"/>
  <c r="T242" i="3"/>
  <c r="R242" i="3"/>
  <c r="P242" i="3"/>
  <c r="BK242" i="3"/>
  <c r="J242" i="3"/>
  <c r="BE242" i="3"/>
  <c r="BI241" i="3"/>
  <c r="BH241" i="3"/>
  <c r="BG241" i="3"/>
  <c r="BF241" i="3"/>
  <c r="T241" i="3"/>
  <c r="R241" i="3"/>
  <c r="P241" i="3"/>
  <c r="BK241" i="3"/>
  <c r="J241" i="3"/>
  <c r="BE241" i="3"/>
  <c r="BI240" i="3"/>
  <c r="BH240" i="3"/>
  <c r="BG240" i="3"/>
  <c r="BF240" i="3"/>
  <c r="T240" i="3"/>
  <c r="R240" i="3"/>
  <c r="P240" i="3"/>
  <c r="BK240" i="3"/>
  <c r="J240" i="3"/>
  <c r="BE240" i="3"/>
  <c r="BI239" i="3"/>
  <c r="BH239" i="3"/>
  <c r="BG239" i="3"/>
  <c r="BF239" i="3"/>
  <c r="T239" i="3"/>
  <c r="R239" i="3"/>
  <c r="P239" i="3"/>
  <c r="BK239" i="3"/>
  <c r="J239" i="3"/>
  <c r="BE239" i="3"/>
  <c r="BI238" i="3"/>
  <c r="BH238" i="3"/>
  <c r="BG238" i="3"/>
  <c r="BF238" i="3"/>
  <c r="T238" i="3"/>
  <c r="R238" i="3"/>
  <c r="P238" i="3"/>
  <c r="BK238" i="3"/>
  <c r="J238" i="3"/>
  <c r="BE238" i="3"/>
  <c r="BI237" i="3"/>
  <c r="BH237" i="3"/>
  <c r="BG237" i="3"/>
  <c r="BF237" i="3"/>
  <c r="T237" i="3"/>
  <c r="R237" i="3"/>
  <c r="P237" i="3"/>
  <c r="BK237" i="3"/>
  <c r="J237" i="3"/>
  <c r="BE237" i="3"/>
  <c r="BI236" i="3"/>
  <c r="BH236" i="3"/>
  <c r="BG236" i="3"/>
  <c r="BF236" i="3"/>
  <c r="T236" i="3"/>
  <c r="R236" i="3"/>
  <c r="P236" i="3"/>
  <c r="BK236" i="3"/>
  <c r="J236" i="3"/>
  <c r="BE236" i="3"/>
  <c r="BI235" i="3"/>
  <c r="BH235" i="3"/>
  <c r="BG235" i="3"/>
  <c r="BF235" i="3"/>
  <c r="T235" i="3"/>
  <c r="R235" i="3"/>
  <c r="P235" i="3"/>
  <c r="BK235" i="3"/>
  <c r="J235" i="3"/>
  <c r="BE235" i="3"/>
  <c r="BI234" i="3"/>
  <c r="BH234" i="3"/>
  <c r="BG234" i="3"/>
  <c r="BF234" i="3"/>
  <c r="T234" i="3"/>
  <c r="R234" i="3"/>
  <c r="P234" i="3"/>
  <c r="BK234" i="3"/>
  <c r="J234" i="3"/>
  <c r="BE234" i="3"/>
  <c r="BI233" i="3"/>
  <c r="BH233" i="3"/>
  <c r="BG233" i="3"/>
  <c r="BF233" i="3"/>
  <c r="T233" i="3"/>
  <c r="R233" i="3"/>
  <c r="P233" i="3"/>
  <c r="BK233" i="3"/>
  <c r="J233" i="3"/>
  <c r="BE233" i="3"/>
  <c r="BI232" i="3"/>
  <c r="BH232" i="3"/>
  <c r="BG232" i="3"/>
  <c r="BF232" i="3"/>
  <c r="T232" i="3"/>
  <c r="R232" i="3"/>
  <c r="P232" i="3"/>
  <c r="BK232" i="3"/>
  <c r="J232" i="3"/>
  <c r="BE232" i="3"/>
  <c r="BI231" i="3"/>
  <c r="BH231" i="3"/>
  <c r="BG231" i="3"/>
  <c r="BF231" i="3"/>
  <c r="T231" i="3"/>
  <c r="R231" i="3"/>
  <c r="P231" i="3"/>
  <c r="BK231" i="3"/>
  <c r="J231" i="3"/>
  <c r="BE231" i="3"/>
  <c r="BI230" i="3"/>
  <c r="BH230" i="3"/>
  <c r="BG230" i="3"/>
  <c r="BF230" i="3"/>
  <c r="T230" i="3"/>
  <c r="R230" i="3"/>
  <c r="P230" i="3"/>
  <c r="BK230" i="3"/>
  <c r="J230" i="3"/>
  <c r="BE230" i="3"/>
  <c r="BI229" i="3"/>
  <c r="BH229" i="3"/>
  <c r="BG229" i="3"/>
  <c r="BF229" i="3"/>
  <c r="T229" i="3"/>
  <c r="R229" i="3"/>
  <c r="P229" i="3"/>
  <c r="BK229" i="3"/>
  <c r="J229" i="3"/>
  <c r="BE229" i="3"/>
  <c r="BI228" i="3"/>
  <c r="BH228" i="3"/>
  <c r="BG228" i="3"/>
  <c r="BF228" i="3"/>
  <c r="T228" i="3"/>
  <c r="R228" i="3"/>
  <c r="P228" i="3"/>
  <c r="BK228" i="3"/>
  <c r="J228" i="3"/>
  <c r="BE228" i="3"/>
  <c r="BI227" i="3"/>
  <c r="BH227" i="3"/>
  <c r="BG227" i="3"/>
  <c r="BF227" i="3"/>
  <c r="T227" i="3"/>
  <c r="R227" i="3"/>
  <c r="P227" i="3"/>
  <c r="BK227" i="3"/>
  <c r="J227" i="3"/>
  <c r="BE227" i="3"/>
  <c r="BI226" i="3"/>
  <c r="BH226" i="3"/>
  <c r="BG226" i="3"/>
  <c r="BF226" i="3"/>
  <c r="T226" i="3"/>
  <c r="R226" i="3"/>
  <c r="P226" i="3"/>
  <c r="BK226" i="3"/>
  <c r="J226" i="3"/>
  <c r="BE226" i="3"/>
  <c r="BI225" i="3"/>
  <c r="BH225" i="3"/>
  <c r="BG225" i="3"/>
  <c r="BF225" i="3"/>
  <c r="T225" i="3"/>
  <c r="R225" i="3"/>
  <c r="P225" i="3"/>
  <c r="BK225" i="3"/>
  <c r="J225" i="3"/>
  <c r="BE225" i="3"/>
  <c r="BI224" i="3"/>
  <c r="BH224" i="3"/>
  <c r="BG224" i="3"/>
  <c r="BF224" i="3"/>
  <c r="T224" i="3"/>
  <c r="R224" i="3"/>
  <c r="P224" i="3"/>
  <c r="BK224" i="3"/>
  <c r="J224" i="3"/>
  <c r="BE224" i="3"/>
  <c r="BI223" i="3"/>
  <c r="BH223" i="3"/>
  <c r="BG223" i="3"/>
  <c r="BF223" i="3"/>
  <c r="T223" i="3"/>
  <c r="R223" i="3"/>
  <c r="P223" i="3"/>
  <c r="BK223" i="3"/>
  <c r="J223" i="3"/>
  <c r="BE223" i="3"/>
  <c r="BI222" i="3"/>
  <c r="BH222" i="3"/>
  <c r="BG222" i="3"/>
  <c r="BF222" i="3"/>
  <c r="T222" i="3"/>
  <c r="R222" i="3"/>
  <c r="P222" i="3"/>
  <c r="BK222" i="3"/>
  <c r="J222" i="3"/>
  <c r="BE222" i="3"/>
  <c r="BI221" i="3"/>
  <c r="BH221" i="3"/>
  <c r="BG221" i="3"/>
  <c r="BF221" i="3"/>
  <c r="T221" i="3"/>
  <c r="R221" i="3"/>
  <c r="P221" i="3"/>
  <c r="BK221" i="3"/>
  <c r="J221" i="3"/>
  <c r="BE221" i="3"/>
  <c r="BI220" i="3"/>
  <c r="BH220" i="3"/>
  <c r="BG220" i="3"/>
  <c r="BF220" i="3"/>
  <c r="T220" i="3"/>
  <c r="R220" i="3"/>
  <c r="P220" i="3"/>
  <c r="BK220" i="3"/>
  <c r="J220" i="3"/>
  <c r="BE220" i="3"/>
  <c r="BI219" i="3"/>
  <c r="BH219" i="3"/>
  <c r="BG219" i="3"/>
  <c r="BF219" i="3"/>
  <c r="T219" i="3"/>
  <c r="R219" i="3"/>
  <c r="P219" i="3"/>
  <c r="BK219" i="3"/>
  <c r="J219" i="3"/>
  <c r="BE219" i="3"/>
  <c r="BI218" i="3"/>
  <c r="BH218" i="3"/>
  <c r="BG218" i="3"/>
  <c r="BF218" i="3"/>
  <c r="T218" i="3"/>
  <c r="R218" i="3"/>
  <c r="P218" i="3"/>
  <c r="BK218" i="3"/>
  <c r="J218" i="3"/>
  <c r="BE218" i="3"/>
  <c r="BI217" i="3"/>
  <c r="BH217" i="3"/>
  <c r="BG217" i="3"/>
  <c r="BF217" i="3"/>
  <c r="T217" i="3"/>
  <c r="R217" i="3"/>
  <c r="P217" i="3"/>
  <c r="BK217" i="3"/>
  <c r="J217" i="3"/>
  <c r="BE217" i="3"/>
  <c r="BI216" i="3"/>
  <c r="BH216" i="3"/>
  <c r="BG216" i="3"/>
  <c r="BF216" i="3"/>
  <c r="T216" i="3"/>
  <c r="R216" i="3"/>
  <c r="P216" i="3"/>
  <c r="BK216" i="3"/>
  <c r="J216" i="3"/>
  <c r="BE216" i="3"/>
  <c r="BI215" i="3"/>
  <c r="BH215" i="3"/>
  <c r="BG215" i="3"/>
  <c r="BF215" i="3"/>
  <c r="T215" i="3"/>
  <c r="R215" i="3"/>
  <c r="P215" i="3"/>
  <c r="BK215" i="3"/>
  <c r="J215" i="3"/>
  <c r="BE215" i="3"/>
  <c r="BI214" i="3"/>
  <c r="BH214" i="3"/>
  <c r="BG214" i="3"/>
  <c r="BF214" i="3"/>
  <c r="T214" i="3"/>
  <c r="R214" i="3"/>
  <c r="P214" i="3"/>
  <c r="BK214" i="3"/>
  <c r="J214" i="3"/>
  <c r="BE214" i="3"/>
  <c r="BI213" i="3"/>
  <c r="BH213" i="3"/>
  <c r="BG213" i="3"/>
  <c r="BF213" i="3"/>
  <c r="T213" i="3"/>
  <c r="R213" i="3"/>
  <c r="P213" i="3"/>
  <c r="BK213" i="3"/>
  <c r="J213" i="3"/>
  <c r="BE213" i="3"/>
  <c r="BI212" i="3"/>
  <c r="BH212" i="3"/>
  <c r="BG212" i="3"/>
  <c r="BF212" i="3"/>
  <c r="T212" i="3"/>
  <c r="R212" i="3"/>
  <c r="P212" i="3"/>
  <c r="BK212" i="3"/>
  <c r="J212" i="3"/>
  <c r="BE212" i="3"/>
  <c r="BI211" i="3"/>
  <c r="BH211" i="3"/>
  <c r="BG211" i="3"/>
  <c r="BF211" i="3"/>
  <c r="T211" i="3"/>
  <c r="R211" i="3"/>
  <c r="P211" i="3"/>
  <c r="BK211" i="3"/>
  <c r="J211" i="3"/>
  <c r="BE211" i="3"/>
  <c r="BI210" i="3"/>
  <c r="BH210" i="3"/>
  <c r="BG210" i="3"/>
  <c r="BF210" i="3"/>
  <c r="T210" i="3"/>
  <c r="R210" i="3"/>
  <c r="P210" i="3"/>
  <c r="BK210" i="3"/>
  <c r="J210" i="3"/>
  <c r="BE210" i="3"/>
  <c r="BI209" i="3"/>
  <c r="BH209" i="3"/>
  <c r="BG209" i="3"/>
  <c r="BF209" i="3"/>
  <c r="T209" i="3"/>
  <c r="R209" i="3"/>
  <c r="P209" i="3"/>
  <c r="BK209" i="3"/>
  <c r="J209" i="3"/>
  <c r="BE209" i="3"/>
  <c r="BI208" i="3"/>
  <c r="BH208" i="3"/>
  <c r="BG208" i="3"/>
  <c r="BF208" i="3"/>
  <c r="T208" i="3"/>
  <c r="R208" i="3"/>
  <c r="P208" i="3"/>
  <c r="BK208" i="3"/>
  <c r="J208" i="3"/>
  <c r="BE208" i="3"/>
  <c r="BI207" i="3"/>
  <c r="BH207" i="3"/>
  <c r="BG207" i="3"/>
  <c r="BF207" i="3"/>
  <c r="T207" i="3"/>
  <c r="R207" i="3"/>
  <c r="P207" i="3"/>
  <c r="BK207" i="3"/>
  <c r="J207" i="3"/>
  <c r="BE207" i="3"/>
  <c r="BI206" i="3"/>
  <c r="BH206" i="3"/>
  <c r="BG206" i="3"/>
  <c r="BF206" i="3"/>
  <c r="T206" i="3"/>
  <c r="R206" i="3"/>
  <c r="P206" i="3"/>
  <c r="BK206" i="3"/>
  <c r="J206" i="3"/>
  <c r="BE206" i="3"/>
  <c r="BI205" i="3"/>
  <c r="BH205" i="3"/>
  <c r="BG205" i="3"/>
  <c r="BF205" i="3"/>
  <c r="T205" i="3"/>
  <c r="R205" i="3"/>
  <c r="P205" i="3"/>
  <c r="BK205" i="3"/>
  <c r="J205" i="3"/>
  <c r="BE205" i="3"/>
  <c r="BI204" i="3"/>
  <c r="BH204" i="3"/>
  <c r="BG204" i="3"/>
  <c r="BF204" i="3"/>
  <c r="T204" i="3"/>
  <c r="R204" i="3"/>
  <c r="P204" i="3"/>
  <c r="BK204" i="3"/>
  <c r="J204" i="3"/>
  <c r="BE204" i="3"/>
  <c r="BI203" i="3"/>
  <c r="BH203" i="3"/>
  <c r="BG203" i="3"/>
  <c r="BF203" i="3"/>
  <c r="T203" i="3"/>
  <c r="R203" i="3"/>
  <c r="P203" i="3"/>
  <c r="BK203" i="3"/>
  <c r="J203" i="3"/>
  <c r="BE203" i="3"/>
  <c r="BI202" i="3"/>
  <c r="BH202" i="3"/>
  <c r="BG202" i="3"/>
  <c r="BF202" i="3"/>
  <c r="T202" i="3"/>
  <c r="R202" i="3"/>
  <c r="P202" i="3"/>
  <c r="BK202" i="3"/>
  <c r="J202" i="3"/>
  <c r="BE202" i="3"/>
  <c r="BI201" i="3"/>
  <c r="BH201" i="3"/>
  <c r="BG201" i="3"/>
  <c r="BF201" i="3"/>
  <c r="T201" i="3"/>
  <c r="R201" i="3"/>
  <c r="P201" i="3"/>
  <c r="BK201" i="3"/>
  <c r="J201" i="3"/>
  <c r="BE201" i="3"/>
  <c r="BI200" i="3"/>
  <c r="BH200" i="3"/>
  <c r="BG200" i="3"/>
  <c r="BF200" i="3"/>
  <c r="T200" i="3"/>
  <c r="R200" i="3"/>
  <c r="P200" i="3"/>
  <c r="BK200" i="3"/>
  <c r="J200" i="3"/>
  <c r="BE200" i="3"/>
  <c r="BI199" i="3"/>
  <c r="BH199" i="3"/>
  <c r="BG199" i="3"/>
  <c r="BF199" i="3"/>
  <c r="T199" i="3"/>
  <c r="R199" i="3"/>
  <c r="P199" i="3"/>
  <c r="BK199" i="3"/>
  <c r="J199" i="3"/>
  <c r="BE199" i="3"/>
  <c r="BI198" i="3"/>
  <c r="BH198" i="3"/>
  <c r="BG198" i="3"/>
  <c r="BF198" i="3"/>
  <c r="T198" i="3"/>
  <c r="R198" i="3"/>
  <c r="P198" i="3"/>
  <c r="BK198" i="3"/>
  <c r="J198" i="3"/>
  <c r="BE198" i="3"/>
  <c r="BI197" i="3"/>
  <c r="BH197" i="3"/>
  <c r="BG197" i="3"/>
  <c r="BF197" i="3"/>
  <c r="T197" i="3"/>
  <c r="R197" i="3"/>
  <c r="P197" i="3"/>
  <c r="BK197" i="3"/>
  <c r="J197" i="3"/>
  <c r="BE197" i="3"/>
  <c r="BI196" i="3"/>
  <c r="BH196" i="3"/>
  <c r="BG196" i="3"/>
  <c r="BF196" i="3"/>
  <c r="T196" i="3"/>
  <c r="R196" i="3"/>
  <c r="P196" i="3"/>
  <c r="BK196" i="3"/>
  <c r="J196" i="3"/>
  <c r="BE196" i="3"/>
  <c r="BI195" i="3"/>
  <c r="BH195" i="3"/>
  <c r="BG195" i="3"/>
  <c r="BF195" i="3"/>
  <c r="T195" i="3"/>
  <c r="R195" i="3"/>
  <c r="P195" i="3"/>
  <c r="BK195" i="3"/>
  <c r="J195" i="3"/>
  <c r="BE195" i="3"/>
  <c r="BI194" i="3"/>
  <c r="BH194" i="3"/>
  <c r="BG194" i="3"/>
  <c r="BF194" i="3"/>
  <c r="T194" i="3"/>
  <c r="R194" i="3"/>
  <c r="P194" i="3"/>
  <c r="BK194" i="3"/>
  <c r="J194" i="3"/>
  <c r="BE194" i="3"/>
  <c r="BI193" i="3"/>
  <c r="BH193" i="3"/>
  <c r="BG193" i="3"/>
  <c r="BF193" i="3"/>
  <c r="T193" i="3"/>
  <c r="R193" i="3"/>
  <c r="P193" i="3"/>
  <c r="BK193" i="3"/>
  <c r="J193" i="3"/>
  <c r="BE193" i="3"/>
  <c r="BI192" i="3"/>
  <c r="BH192" i="3"/>
  <c r="BG192" i="3"/>
  <c r="BF192" i="3"/>
  <c r="T192" i="3"/>
  <c r="R192" i="3"/>
  <c r="P192" i="3"/>
  <c r="BK192" i="3"/>
  <c r="J192" i="3"/>
  <c r="BE192" i="3"/>
  <c r="BI191" i="3"/>
  <c r="BH191" i="3"/>
  <c r="BG191" i="3"/>
  <c r="BF191" i="3"/>
  <c r="T191" i="3"/>
  <c r="R191" i="3"/>
  <c r="P191" i="3"/>
  <c r="BK191" i="3"/>
  <c r="J191" i="3"/>
  <c r="BE191" i="3"/>
  <c r="BI190" i="3"/>
  <c r="BH190" i="3"/>
  <c r="BG190" i="3"/>
  <c r="BF190" i="3"/>
  <c r="T190" i="3"/>
  <c r="R190" i="3"/>
  <c r="P190" i="3"/>
  <c r="BK190" i="3"/>
  <c r="J190" i="3"/>
  <c r="BE190" i="3"/>
  <c r="BI189" i="3"/>
  <c r="BH189" i="3"/>
  <c r="BG189" i="3"/>
  <c r="BF189" i="3"/>
  <c r="T189" i="3"/>
  <c r="R189" i="3"/>
  <c r="P189" i="3"/>
  <c r="BK189" i="3"/>
  <c r="J189" i="3"/>
  <c r="BE189" i="3"/>
  <c r="BI188" i="3"/>
  <c r="BH188" i="3"/>
  <c r="BG188" i="3"/>
  <c r="BF188" i="3"/>
  <c r="T188" i="3"/>
  <c r="R188" i="3"/>
  <c r="P188" i="3"/>
  <c r="BK188" i="3"/>
  <c r="J188" i="3"/>
  <c r="BE188" i="3"/>
  <c r="BI187" i="3"/>
  <c r="BH187" i="3"/>
  <c r="BG187" i="3"/>
  <c r="BF187" i="3"/>
  <c r="T187" i="3"/>
  <c r="R187" i="3"/>
  <c r="P187" i="3"/>
  <c r="BK187" i="3"/>
  <c r="J187" i="3"/>
  <c r="BE187" i="3"/>
  <c r="BI186" i="3"/>
  <c r="BH186" i="3"/>
  <c r="BG186" i="3"/>
  <c r="BF186" i="3"/>
  <c r="T186" i="3"/>
  <c r="R186" i="3"/>
  <c r="P186" i="3"/>
  <c r="BK186" i="3"/>
  <c r="J186" i="3"/>
  <c r="BE186" i="3"/>
  <c r="BI185" i="3"/>
  <c r="BH185" i="3"/>
  <c r="BG185" i="3"/>
  <c r="BF185" i="3"/>
  <c r="T185" i="3"/>
  <c r="R185" i="3"/>
  <c r="P185" i="3"/>
  <c r="BK185" i="3"/>
  <c r="J185" i="3"/>
  <c r="BE185" i="3"/>
  <c r="BI184" i="3"/>
  <c r="BH184" i="3"/>
  <c r="BG184" i="3"/>
  <c r="BF184" i="3"/>
  <c r="T184" i="3"/>
  <c r="R184" i="3"/>
  <c r="P184" i="3"/>
  <c r="BK184" i="3"/>
  <c r="J184" i="3"/>
  <c r="BE184" i="3"/>
  <c r="BI183" i="3"/>
  <c r="BH183" i="3"/>
  <c r="BG183" i="3"/>
  <c r="BF183" i="3"/>
  <c r="T183" i="3"/>
  <c r="R183" i="3"/>
  <c r="P183" i="3"/>
  <c r="BK183" i="3"/>
  <c r="J183" i="3"/>
  <c r="BE183" i="3"/>
  <c r="BI182" i="3"/>
  <c r="BH182" i="3"/>
  <c r="BG182" i="3"/>
  <c r="BF182" i="3"/>
  <c r="T182" i="3"/>
  <c r="R182" i="3"/>
  <c r="P182" i="3"/>
  <c r="BK182" i="3"/>
  <c r="J182" i="3"/>
  <c r="BE182" i="3"/>
  <c r="BI181" i="3"/>
  <c r="BH181" i="3"/>
  <c r="BG181" i="3"/>
  <c r="BF181" i="3"/>
  <c r="T181" i="3"/>
  <c r="R181" i="3"/>
  <c r="P181" i="3"/>
  <c r="BK181" i="3"/>
  <c r="J181" i="3"/>
  <c r="BE181" i="3"/>
  <c r="BI180" i="3"/>
  <c r="BH180" i="3"/>
  <c r="BG180" i="3"/>
  <c r="BF180" i="3"/>
  <c r="T180" i="3"/>
  <c r="R180" i="3"/>
  <c r="P180" i="3"/>
  <c r="BK180" i="3"/>
  <c r="J180" i="3"/>
  <c r="BE180" i="3"/>
  <c r="BI179" i="3"/>
  <c r="BH179" i="3"/>
  <c r="BG179" i="3"/>
  <c r="BF179" i="3"/>
  <c r="T179" i="3"/>
  <c r="R179" i="3"/>
  <c r="P179" i="3"/>
  <c r="BK179" i="3"/>
  <c r="J179" i="3"/>
  <c r="BE179" i="3"/>
  <c r="BI178" i="3"/>
  <c r="BH178" i="3"/>
  <c r="BG178" i="3"/>
  <c r="BF178" i="3"/>
  <c r="T178" i="3"/>
  <c r="R178" i="3"/>
  <c r="P178" i="3"/>
  <c r="BK178" i="3"/>
  <c r="J178" i="3"/>
  <c r="BE178" i="3"/>
  <c r="BI177" i="3"/>
  <c r="BH177" i="3"/>
  <c r="BG177" i="3"/>
  <c r="BF177" i="3"/>
  <c r="T177" i="3"/>
  <c r="R177" i="3"/>
  <c r="P177" i="3"/>
  <c r="BK177" i="3"/>
  <c r="J177" i="3"/>
  <c r="BE177" i="3"/>
  <c r="BI176" i="3"/>
  <c r="BH176" i="3"/>
  <c r="BG176" i="3"/>
  <c r="BF176" i="3"/>
  <c r="T176" i="3"/>
  <c r="R176" i="3"/>
  <c r="P176" i="3"/>
  <c r="BK176" i="3"/>
  <c r="J176" i="3"/>
  <c r="BE176" i="3"/>
  <c r="BI175" i="3"/>
  <c r="BH175" i="3"/>
  <c r="BG175" i="3"/>
  <c r="BF175" i="3"/>
  <c r="T175" i="3"/>
  <c r="R175" i="3"/>
  <c r="P175" i="3"/>
  <c r="BK175" i="3"/>
  <c r="J175" i="3"/>
  <c r="BE175" i="3"/>
  <c r="BI174" i="3"/>
  <c r="BH174" i="3"/>
  <c r="BG174" i="3"/>
  <c r="BF174" i="3"/>
  <c r="T174" i="3"/>
  <c r="R174" i="3"/>
  <c r="P174" i="3"/>
  <c r="BK174" i="3"/>
  <c r="J174" i="3"/>
  <c r="BE174" i="3"/>
  <c r="BI173" i="3"/>
  <c r="BH173" i="3"/>
  <c r="BG173" i="3"/>
  <c r="BF173" i="3"/>
  <c r="T173" i="3"/>
  <c r="R173" i="3"/>
  <c r="P173" i="3"/>
  <c r="BK173" i="3"/>
  <c r="J173" i="3"/>
  <c r="BE173" i="3"/>
  <c r="BI172" i="3"/>
  <c r="BH172" i="3"/>
  <c r="BG172" i="3"/>
  <c r="BF172" i="3"/>
  <c r="T172" i="3"/>
  <c r="R172" i="3"/>
  <c r="P172" i="3"/>
  <c r="BK172" i="3"/>
  <c r="J172" i="3"/>
  <c r="BE172" i="3"/>
  <c r="BI171" i="3"/>
  <c r="BH171" i="3"/>
  <c r="BG171" i="3"/>
  <c r="BF171" i="3"/>
  <c r="T171" i="3"/>
  <c r="R171" i="3"/>
  <c r="P171" i="3"/>
  <c r="BK171" i="3"/>
  <c r="J171" i="3"/>
  <c r="BE171" i="3"/>
  <c r="BI170" i="3"/>
  <c r="BH170" i="3"/>
  <c r="BG170" i="3"/>
  <c r="BF170" i="3"/>
  <c r="T170" i="3"/>
  <c r="R170" i="3"/>
  <c r="P170" i="3"/>
  <c r="BK170" i="3"/>
  <c r="J170" i="3"/>
  <c r="BE170" i="3"/>
  <c r="BI169" i="3"/>
  <c r="BH169" i="3"/>
  <c r="BG169" i="3"/>
  <c r="BF169" i="3"/>
  <c r="T169" i="3"/>
  <c r="R169" i="3"/>
  <c r="P169" i="3"/>
  <c r="BK169" i="3"/>
  <c r="J169" i="3"/>
  <c r="BE169" i="3"/>
  <c r="BI168" i="3"/>
  <c r="BH168" i="3"/>
  <c r="BG168" i="3"/>
  <c r="BF168" i="3"/>
  <c r="T168" i="3"/>
  <c r="R168" i="3"/>
  <c r="P168" i="3"/>
  <c r="BK168" i="3"/>
  <c r="J168" i="3"/>
  <c r="BE168" i="3"/>
  <c r="BI167" i="3"/>
  <c r="BH167" i="3"/>
  <c r="BG167" i="3"/>
  <c r="BF167" i="3"/>
  <c r="T167" i="3"/>
  <c r="R167" i="3"/>
  <c r="P167" i="3"/>
  <c r="BK167" i="3"/>
  <c r="J167" i="3"/>
  <c r="BE167" i="3"/>
  <c r="BI166" i="3"/>
  <c r="BH166" i="3"/>
  <c r="BG166" i="3"/>
  <c r="BF166" i="3"/>
  <c r="T166" i="3"/>
  <c r="R166" i="3"/>
  <c r="P166" i="3"/>
  <c r="BK166" i="3"/>
  <c r="J166" i="3"/>
  <c r="BE166" i="3"/>
  <c r="BI165" i="3"/>
  <c r="BH165" i="3"/>
  <c r="BG165" i="3"/>
  <c r="BF165" i="3"/>
  <c r="T165" i="3"/>
  <c r="R165" i="3"/>
  <c r="P165" i="3"/>
  <c r="BK165" i="3"/>
  <c r="J165" i="3"/>
  <c r="BE165" i="3"/>
  <c r="BI164" i="3"/>
  <c r="BH164" i="3"/>
  <c r="BG164" i="3"/>
  <c r="BF164" i="3"/>
  <c r="T164" i="3"/>
  <c r="R164" i="3"/>
  <c r="P164" i="3"/>
  <c r="BK164" i="3"/>
  <c r="J164" i="3"/>
  <c r="BE164" i="3"/>
  <c r="BI163" i="3"/>
  <c r="BH163" i="3"/>
  <c r="BG163" i="3"/>
  <c r="BF163" i="3"/>
  <c r="T163" i="3"/>
  <c r="R163" i="3"/>
  <c r="P163" i="3"/>
  <c r="BK163" i="3"/>
  <c r="J163" i="3"/>
  <c r="BE163" i="3"/>
  <c r="BI162" i="3"/>
  <c r="BH162" i="3"/>
  <c r="BG162" i="3"/>
  <c r="BF162" i="3"/>
  <c r="T162" i="3"/>
  <c r="R162" i="3"/>
  <c r="P162" i="3"/>
  <c r="BK162" i="3"/>
  <c r="J162" i="3"/>
  <c r="BE162" i="3"/>
  <c r="BI161" i="3"/>
  <c r="BH161" i="3"/>
  <c r="BG161" i="3"/>
  <c r="BF161" i="3"/>
  <c r="T161" i="3"/>
  <c r="R161" i="3"/>
  <c r="P161" i="3"/>
  <c r="BK161" i="3"/>
  <c r="J161" i="3"/>
  <c r="BE161" i="3"/>
  <c r="BI160" i="3"/>
  <c r="BH160" i="3"/>
  <c r="BG160" i="3"/>
  <c r="BF160" i="3"/>
  <c r="T160" i="3"/>
  <c r="R160" i="3"/>
  <c r="P160" i="3"/>
  <c r="BK160" i="3"/>
  <c r="J160" i="3"/>
  <c r="BE160" i="3"/>
  <c r="BI159" i="3"/>
  <c r="BH159" i="3"/>
  <c r="BG159" i="3"/>
  <c r="BF159" i="3"/>
  <c r="T159" i="3"/>
  <c r="R159" i="3"/>
  <c r="P159" i="3"/>
  <c r="BK159" i="3"/>
  <c r="J159" i="3"/>
  <c r="BE159" i="3"/>
  <c r="BI158" i="3"/>
  <c r="BH158" i="3"/>
  <c r="BG158" i="3"/>
  <c r="BF158" i="3"/>
  <c r="T158" i="3"/>
  <c r="R158" i="3"/>
  <c r="P158" i="3"/>
  <c r="BK158" i="3"/>
  <c r="J158" i="3"/>
  <c r="BE158" i="3"/>
  <c r="BI157" i="3"/>
  <c r="BH157" i="3"/>
  <c r="BG157" i="3"/>
  <c r="BF157" i="3"/>
  <c r="T157" i="3"/>
  <c r="R157" i="3"/>
  <c r="P157" i="3"/>
  <c r="BK157" i="3"/>
  <c r="J157" i="3"/>
  <c r="BE157" i="3"/>
  <c r="BI156" i="3"/>
  <c r="BH156" i="3"/>
  <c r="BG156" i="3"/>
  <c r="BF156" i="3"/>
  <c r="T156" i="3"/>
  <c r="R156" i="3"/>
  <c r="P156" i="3"/>
  <c r="BK156" i="3"/>
  <c r="J156" i="3"/>
  <c r="BE156" i="3"/>
  <c r="BI155" i="3"/>
  <c r="BH155" i="3"/>
  <c r="BG155" i="3"/>
  <c r="BF155" i="3"/>
  <c r="T155" i="3"/>
  <c r="R155" i="3"/>
  <c r="P155" i="3"/>
  <c r="BK155" i="3"/>
  <c r="J155" i="3"/>
  <c r="BE155" i="3"/>
  <c r="BI154" i="3"/>
  <c r="BH154" i="3"/>
  <c r="BG154" i="3"/>
  <c r="BF154" i="3"/>
  <c r="T154" i="3"/>
  <c r="R154" i="3"/>
  <c r="P154" i="3"/>
  <c r="BK154" i="3"/>
  <c r="J154" i="3"/>
  <c r="BE154" i="3"/>
  <c r="BI153" i="3"/>
  <c r="BH153" i="3"/>
  <c r="BG153" i="3"/>
  <c r="BF153" i="3"/>
  <c r="T153" i="3"/>
  <c r="R153" i="3"/>
  <c r="P153" i="3"/>
  <c r="BK153" i="3"/>
  <c r="J153" i="3"/>
  <c r="BE153" i="3"/>
  <c r="BI152" i="3"/>
  <c r="BH152" i="3"/>
  <c r="BG152" i="3"/>
  <c r="BF152" i="3"/>
  <c r="T152" i="3"/>
  <c r="R152" i="3"/>
  <c r="P152" i="3"/>
  <c r="BK152" i="3"/>
  <c r="J152" i="3"/>
  <c r="BE152" i="3"/>
  <c r="BI151" i="3"/>
  <c r="BH151" i="3"/>
  <c r="BG151" i="3"/>
  <c r="BF151" i="3"/>
  <c r="T151" i="3"/>
  <c r="R151" i="3"/>
  <c r="P151" i="3"/>
  <c r="BK151" i="3"/>
  <c r="J151" i="3"/>
  <c r="BE151" i="3"/>
  <c r="BI150" i="3"/>
  <c r="BH150" i="3"/>
  <c r="BG150" i="3"/>
  <c r="BF150" i="3"/>
  <c r="T150" i="3"/>
  <c r="R150" i="3"/>
  <c r="P150" i="3"/>
  <c r="BK150" i="3"/>
  <c r="J150" i="3"/>
  <c r="BE150" i="3"/>
  <c r="BI149" i="3"/>
  <c r="BH149" i="3"/>
  <c r="BG149" i="3"/>
  <c r="BF149" i="3"/>
  <c r="T149" i="3"/>
  <c r="R149" i="3"/>
  <c r="P149" i="3"/>
  <c r="BK149" i="3"/>
  <c r="J149" i="3"/>
  <c r="BE149" i="3"/>
  <c r="BI148" i="3"/>
  <c r="BH148" i="3"/>
  <c r="BG148" i="3"/>
  <c r="BF148" i="3"/>
  <c r="T148" i="3"/>
  <c r="R148" i="3"/>
  <c r="P148" i="3"/>
  <c r="BK148" i="3"/>
  <c r="J148" i="3"/>
  <c r="BE148" i="3"/>
  <c r="BI147" i="3"/>
  <c r="BH147" i="3"/>
  <c r="BG147" i="3"/>
  <c r="BF147" i="3"/>
  <c r="T147" i="3"/>
  <c r="R147" i="3"/>
  <c r="P147" i="3"/>
  <c r="BK147" i="3"/>
  <c r="J147" i="3"/>
  <c r="BE147" i="3"/>
  <c r="BI146" i="3"/>
  <c r="BH146" i="3"/>
  <c r="BG146" i="3"/>
  <c r="BF146" i="3"/>
  <c r="T146" i="3"/>
  <c r="R146" i="3"/>
  <c r="P146" i="3"/>
  <c r="BK146" i="3"/>
  <c r="J146" i="3"/>
  <c r="BE146" i="3"/>
  <c r="BI145" i="3"/>
  <c r="BH145" i="3"/>
  <c r="BG145" i="3"/>
  <c r="BF145" i="3"/>
  <c r="T145" i="3"/>
  <c r="R145" i="3"/>
  <c r="P145" i="3"/>
  <c r="BK145" i="3"/>
  <c r="J145" i="3"/>
  <c r="BE145" i="3"/>
  <c r="BI144" i="3"/>
  <c r="BH144" i="3"/>
  <c r="BG144" i="3"/>
  <c r="BF144" i="3"/>
  <c r="T144" i="3"/>
  <c r="R144" i="3"/>
  <c r="P144" i="3"/>
  <c r="BK144" i="3"/>
  <c r="J144" i="3"/>
  <c r="BE144" i="3"/>
  <c r="BI143" i="3"/>
  <c r="BH143" i="3"/>
  <c r="BG143" i="3"/>
  <c r="BF143" i="3"/>
  <c r="T143" i="3"/>
  <c r="R143" i="3"/>
  <c r="P143" i="3"/>
  <c r="BK143" i="3"/>
  <c r="J143" i="3"/>
  <c r="BE143" i="3"/>
  <c r="BI142" i="3"/>
  <c r="BH142" i="3"/>
  <c r="BG142" i="3"/>
  <c r="BF142" i="3"/>
  <c r="T142" i="3"/>
  <c r="R142" i="3"/>
  <c r="P142" i="3"/>
  <c r="BK142" i="3"/>
  <c r="J142" i="3"/>
  <c r="BE142" i="3"/>
  <c r="BI141" i="3"/>
  <c r="BH141" i="3"/>
  <c r="BG141" i="3"/>
  <c r="BF141" i="3"/>
  <c r="T141" i="3"/>
  <c r="R141" i="3"/>
  <c r="P141" i="3"/>
  <c r="BK141" i="3"/>
  <c r="J141" i="3"/>
  <c r="BE141" i="3"/>
  <c r="BI140" i="3"/>
  <c r="BH140" i="3"/>
  <c r="BG140" i="3"/>
  <c r="BF140" i="3"/>
  <c r="T140" i="3"/>
  <c r="R140" i="3"/>
  <c r="P140" i="3"/>
  <c r="BK140" i="3"/>
  <c r="J140" i="3"/>
  <c r="BE140" i="3"/>
  <c r="BI139" i="3"/>
  <c r="BH139" i="3"/>
  <c r="BG139" i="3"/>
  <c r="BF139" i="3"/>
  <c r="T139" i="3"/>
  <c r="R139" i="3"/>
  <c r="P139" i="3"/>
  <c r="BK139" i="3"/>
  <c r="J139" i="3"/>
  <c r="BE139" i="3"/>
  <c r="BI138" i="3"/>
  <c r="BH138" i="3"/>
  <c r="BG138" i="3"/>
  <c r="BF138" i="3"/>
  <c r="T138" i="3"/>
  <c r="R138" i="3"/>
  <c r="P138" i="3"/>
  <c r="BK138" i="3"/>
  <c r="J138" i="3"/>
  <c r="BE138" i="3"/>
  <c r="BI137" i="3"/>
  <c r="BH137" i="3"/>
  <c r="BG137" i="3"/>
  <c r="BF137" i="3"/>
  <c r="T137" i="3"/>
  <c r="R137" i="3"/>
  <c r="P137" i="3"/>
  <c r="BK137" i="3"/>
  <c r="J137" i="3"/>
  <c r="BE137" i="3"/>
  <c r="BI136" i="3"/>
  <c r="BH136" i="3"/>
  <c r="BG136" i="3"/>
  <c r="BF136" i="3"/>
  <c r="T136" i="3"/>
  <c r="R136" i="3"/>
  <c r="P136" i="3"/>
  <c r="BK136" i="3"/>
  <c r="J136" i="3"/>
  <c r="BE136" i="3"/>
  <c r="BI135" i="3"/>
  <c r="BH135" i="3"/>
  <c r="BG135" i="3"/>
  <c r="BF135" i="3"/>
  <c r="T135" i="3"/>
  <c r="R135" i="3"/>
  <c r="P135" i="3"/>
  <c r="BK135" i="3"/>
  <c r="J135" i="3"/>
  <c r="BE135" i="3"/>
  <c r="BI134" i="3"/>
  <c r="BH134" i="3"/>
  <c r="BG134" i="3"/>
  <c r="BF134" i="3"/>
  <c r="T134" i="3"/>
  <c r="R134" i="3"/>
  <c r="P134" i="3"/>
  <c r="BK134" i="3"/>
  <c r="J134" i="3"/>
  <c r="BE134" i="3"/>
  <c r="BI133" i="3"/>
  <c r="BH133" i="3"/>
  <c r="BG133" i="3"/>
  <c r="BF133" i="3"/>
  <c r="T133" i="3"/>
  <c r="R133" i="3"/>
  <c r="P133" i="3"/>
  <c r="BK133" i="3"/>
  <c r="J133" i="3"/>
  <c r="BE133" i="3"/>
  <c r="BI132" i="3"/>
  <c r="BH132" i="3"/>
  <c r="BG132" i="3"/>
  <c r="BF132" i="3"/>
  <c r="T132" i="3"/>
  <c r="R132" i="3"/>
  <c r="P132" i="3"/>
  <c r="BK132" i="3"/>
  <c r="J132" i="3"/>
  <c r="BE132" i="3"/>
  <c r="BI131" i="3"/>
  <c r="BH131" i="3"/>
  <c r="BG131" i="3"/>
  <c r="BF131" i="3"/>
  <c r="T131" i="3"/>
  <c r="R131" i="3"/>
  <c r="P131" i="3"/>
  <c r="BK131" i="3"/>
  <c r="J131" i="3"/>
  <c r="BE131" i="3"/>
  <c r="BI130" i="3"/>
  <c r="BH130" i="3"/>
  <c r="BG130" i="3"/>
  <c r="BF130" i="3"/>
  <c r="T130" i="3"/>
  <c r="R130" i="3"/>
  <c r="P130" i="3"/>
  <c r="BK130" i="3"/>
  <c r="J130" i="3"/>
  <c r="BE130" i="3"/>
  <c r="BI128" i="3"/>
  <c r="BH128" i="3"/>
  <c r="BG128" i="3"/>
  <c r="BF128" i="3"/>
  <c r="T128" i="3"/>
  <c r="R128" i="3"/>
  <c r="P128" i="3"/>
  <c r="BK128" i="3"/>
  <c r="J128" i="3"/>
  <c r="BE128" i="3"/>
  <c r="BI127" i="3"/>
  <c r="BH127" i="3"/>
  <c r="BG127" i="3"/>
  <c r="BF127" i="3"/>
  <c r="T127" i="3"/>
  <c r="R127" i="3"/>
  <c r="P127" i="3"/>
  <c r="BK127" i="3"/>
  <c r="J127" i="3"/>
  <c r="BE127" i="3"/>
  <c r="BI126" i="3"/>
  <c r="BH126" i="3"/>
  <c r="BG126" i="3"/>
  <c r="BF126" i="3"/>
  <c r="T126" i="3"/>
  <c r="R126" i="3"/>
  <c r="P126" i="3"/>
  <c r="BK126" i="3"/>
  <c r="J126" i="3"/>
  <c r="BE126" i="3"/>
  <c r="BI125" i="3"/>
  <c r="BH125" i="3"/>
  <c r="BG125" i="3"/>
  <c r="BF125" i="3"/>
  <c r="T125" i="3"/>
  <c r="R125" i="3"/>
  <c r="P125" i="3"/>
  <c r="BK125" i="3"/>
  <c r="J125" i="3"/>
  <c r="BE125" i="3"/>
  <c r="BI124" i="3"/>
  <c r="BH124" i="3"/>
  <c r="BG124" i="3"/>
  <c r="BF124" i="3"/>
  <c r="T124" i="3"/>
  <c r="R124" i="3"/>
  <c r="P124" i="3"/>
  <c r="BK124" i="3"/>
  <c r="J124" i="3"/>
  <c r="BE124" i="3"/>
  <c r="BI123" i="3"/>
  <c r="BH123" i="3"/>
  <c r="BG123" i="3"/>
  <c r="BF123" i="3"/>
  <c r="T123" i="3"/>
  <c r="R123" i="3"/>
  <c r="P123" i="3"/>
  <c r="BK123" i="3"/>
  <c r="J123" i="3"/>
  <c r="BE123" i="3"/>
  <c r="BI122" i="3"/>
  <c r="BH122" i="3"/>
  <c r="BG122" i="3"/>
  <c r="BF122" i="3"/>
  <c r="T122" i="3"/>
  <c r="R122" i="3"/>
  <c r="P122" i="3"/>
  <c r="BK122" i="3"/>
  <c r="J122" i="3"/>
  <c r="BE122" i="3"/>
  <c r="BI121" i="3"/>
  <c r="BH121" i="3"/>
  <c r="BG121" i="3"/>
  <c r="BF121" i="3"/>
  <c r="T121" i="3"/>
  <c r="R121" i="3"/>
  <c r="P121" i="3"/>
  <c r="BK121" i="3"/>
  <c r="J121" i="3"/>
  <c r="BE121" i="3"/>
  <c r="BI120" i="3"/>
  <c r="BH120" i="3"/>
  <c r="BG120" i="3"/>
  <c r="BF120" i="3"/>
  <c r="T120" i="3"/>
  <c r="R120" i="3"/>
  <c r="P120" i="3"/>
  <c r="BK120" i="3"/>
  <c r="J120" i="3"/>
  <c r="BE120" i="3"/>
  <c r="BI119" i="3"/>
  <c r="BH119" i="3"/>
  <c r="BG119" i="3"/>
  <c r="BF119" i="3"/>
  <c r="T119" i="3"/>
  <c r="R119" i="3"/>
  <c r="P119" i="3"/>
  <c r="BK119" i="3"/>
  <c r="J119" i="3"/>
  <c r="BE119" i="3"/>
  <c r="BI118" i="3"/>
  <c r="BH118" i="3"/>
  <c r="BG118" i="3"/>
  <c r="BF118" i="3"/>
  <c r="T118" i="3"/>
  <c r="R118" i="3"/>
  <c r="P118" i="3"/>
  <c r="BK118" i="3"/>
  <c r="J118" i="3"/>
  <c r="BE118" i="3"/>
  <c r="BI117" i="3"/>
  <c r="BH117" i="3"/>
  <c r="BG117" i="3"/>
  <c r="BF117" i="3"/>
  <c r="T117" i="3"/>
  <c r="R117" i="3"/>
  <c r="P117" i="3"/>
  <c r="BK117" i="3"/>
  <c r="J117" i="3"/>
  <c r="BE117" i="3"/>
  <c r="BI116" i="3"/>
  <c r="BH116" i="3"/>
  <c r="BG116" i="3"/>
  <c r="BF116" i="3"/>
  <c r="T116" i="3"/>
  <c r="R116" i="3"/>
  <c r="P116" i="3"/>
  <c r="BK116" i="3"/>
  <c r="J116" i="3"/>
  <c r="BE116" i="3"/>
  <c r="BI115" i="3"/>
  <c r="BH115" i="3"/>
  <c r="BG115" i="3"/>
  <c r="BF115" i="3"/>
  <c r="T115" i="3"/>
  <c r="R115" i="3"/>
  <c r="P115" i="3"/>
  <c r="BK115" i="3"/>
  <c r="J115" i="3"/>
  <c r="BE115" i="3"/>
  <c r="BI114" i="3"/>
  <c r="BH114" i="3"/>
  <c r="BG114" i="3"/>
  <c r="BF114" i="3"/>
  <c r="T114" i="3"/>
  <c r="R114" i="3"/>
  <c r="P114" i="3"/>
  <c r="BK114" i="3"/>
  <c r="J114" i="3"/>
  <c r="BE114" i="3"/>
  <c r="BI113" i="3"/>
  <c r="BH113" i="3"/>
  <c r="BG113" i="3"/>
  <c r="BF113" i="3"/>
  <c r="T113" i="3"/>
  <c r="R113" i="3"/>
  <c r="P113" i="3"/>
  <c r="BK113" i="3"/>
  <c r="J113" i="3"/>
  <c r="BE113" i="3"/>
  <c r="BI112" i="3"/>
  <c r="BH112" i="3"/>
  <c r="BG112" i="3"/>
  <c r="BF112" i="3"/>
  <c r="T112" i="3"/>
  <c r="R112" i="3"/>
  <c r="P112" i="3"/>
  <c r="BK112" i="3"/>
  <c r="J112" i="3"/>
  <c r="BE112" i="3"/>
  <c r="BI111" i="3"/>
  <c r="BH111" i="3"/>
  <c r="BG111" i="3"/>
  <c r="BF111" i="3"/>
  <c r="T111" i="3"/>
  <c r="R111" i="3"/>
  <c r="P111" i="3"/>
  <c r="BK111" i="3"/>
  <c r="J111" i="3"/>
  <c r="BE111" i="3"/>
  <c r="BI110" i="3"/>
  <c r="BH110" i="3"/>
  <c r="BG110" i="3"/>
  <c r="BF110" i="3"/>
  <c r="T110" i="3"/>
  <c r="R110" i="3"/>
  <c r="P110" i="3"/>
  <c r="BK110" i="3"/>
  <c r="J110" i="3"/>
  <c r="BE110" i="3"/>
  <c r="BI109" i="3"/>
  <c r="BH109" i="3"/>
  <c r="BG109" i="3"/>
  <c r="BF109" i="3"/>
  <c r="T109" i="3"/>
  <c r="R109" i="3"/>
  <c r="P109" i="3"/>
  <c r="BK109" i="3"/>
  <c r="J109" i="3"/>
  <c r="BE109" i="3"/>
  <c r="BI108" i="3"/>
  <c r="BH108" i="3"/>
  <c r="BG108" i="3"/>
  <c r="BF108" i="3"/>
  <c r="T108" i="3"/>
  <c r="R108" i="3"/>
  <c r="P108" i="3"/>
  <c r="BK108" i="3"/>
  <c r="J108" i="3"/>
  <c r="BE108" i="3"/>
  <c r="BI107" i="3"/>
  <c r="BH107" i="3"/>
  <c r="BG107" i="3"/>
  <c r="BF107" i="3"/>
  <c r="T107" i="3"/>
  <c r="R107" i="3"/>
  <c r="P107" i="3"/>
  <c r="BK107" i="3"/>
  <c r="J107" i="3"/>
  <c r="BE107" i="3"/>
  <c r="BI106" i="3"/>
  <c r="BH106" i="3"/>
  <c r="BG106" i="3"/>
  <c r="BF106" i="3"/>
  <c r="T106" i="3"/>
  <c r="R106" i="3"/>
  <c r="P106" i="3"/>
  <c r="BK106" i="3"/>
  <c r="J106" i="3"/>
  <c r="BE106" i="3"/>
  <c r="BI105" i="3"/>
  <c r="BH105" i="3"/>
  <c r="BG105" i="3"/>
  <c r="BF105" i="3"/>
  <c r="T105" i="3"/>
  <c r="R105" i="3"/>
  <c r="P105" i="3"/>
  <c r="BK105" i="3"/>
  <c r="J105" i="3"/>
  <c r="BE105" i="3"/>
  <c r="BI104" i="3"/>
  <c r="BH104" i="3"/>
  <c r="BG104" i="3"/>
  <c r="BF104" i="3"/>
  <c r="T104" i="3"/>
  <c r="R104" i="3"/>
  <c r="P104" i="3"/>
  <c r="BK104" i="3"/>
  <c r="J104" i="3"/>
  <c r="BE104" i="3"/>
  <c r="BI103" i="3"/>
  <c r="BH103" i="3"/>
  <c r="BG103" i="3"/>
  <c r="BF103" i="3"/>
  <c r="T103" i="3"/>
  <c r="R103" i="3"/>
  <c r="P103" i="3"/>
  <c r="BK103" i="3"/>
  <c r="J103" i="3"/>
  <c r="BE103" i="3"/>
  <c r="BI102" i="3"/>
  <c r="BH102" i="3"/>
  <c r="BG102" i="3"/>
  <c r="BF102" i="3"/>
  <c r="T102" i="3"/>
  <c r="R102" i="3"/>
  <c r="P102" i="3"/>
  <c r="BK102" i="3"/>
  <c r="J102" i="3"/>
  <c r="BE102" i="3"/>
  <c r="BI101" i="3"/>
  <c r="BH101" i="3"/>
  <c r="BG101" i="3"/>
  <c r="BF101" i="3"/>
  <c r="T101" i="3"/>
  <c r="R101" i="3"/>
  <c r="P101" i="3"/>
  <c r="BK101" i="3"/>
  <c r="J101" i="3"/>
  <c r="BE101" i="3"/>
  <c r="BI100" i="3"/>
  <c r="BH100" i="3"/>
  <c r="BG100" i="3"/>
  <c r="BF100" i="3"/>
  <c r="T100" i="3"/>
  <c r="R100" i="3"/>
  <c r="P100" i="3"/>
  <c r="BK100" i="3"/>
  <c r="J100" i="3"/>
  <c r="BE100" i="3"/>
  <c r="BI99" i="3"/>
  <c r="BH99" i="3"/>
  <c r="BG99" i="3"/>
  <c r="BF99" i="3"/>
  <c r="T99" i="3"/>
  <c r="R99" i="3"/>
  <c r="P99" i="3"/>
  <c r="BK99" i="3"/>
  <c r="J99" i="3"/>
  <c r="BE99" i="3"/>
  <c r="BI98" i="3"/>
  <c r="BH98" i="3"/>
  <c r="BG98" i="3"/>
  <c r="BF98" i="3"/>
  <c r="T98" i="3"/>
  <c r="R98" i="3"/>
  <c r="P98" i="3"/>
  <c r="BK98" i="3"/>
  <c r="J98" i="3"/>
  <c r="BE98" i="3"/>
  <c r="BI97" i="3"/>
  <c r="BH97" i="3"/>
  <c r="BG97" i="3"/>
  <c r="BF97" i="3"/>
  <c r="T97" i="3"/>
  <c r="R97" i="3"/>
  <c r="P97" i="3"/>
  <c r="BK97" i="3"/>
  <c r="J97" i="3"/>
  <c r="BE97" i="3"/>
  <c r="BI96" i="3"/>
  <c r="BH96" i="3"/>
  <c r="BG96" i="3"/>
  <c r="BF96" i="3"/>
  <c r="T96" i="3"/>
  <c r="R96" i="3"/>
  <c r="P96" i="3"/>
  <c r="BK96" i="3"/>
  <c r="J96" i="3"/>
  <c r="BE96" i="3"/>
  <c r="BI95" i="3"/>
  <c r="BH95" i="3"/>
  <c r="BG95" i="3"/>
  <c r="BF95" i="3"/>
  <c r="T95" i="3"/>
  <c r="R95" i="3"/>
  <c r="P95" i="3"/>
  <c r="BK95" i="3"/>
  <c r="J95" i="3"/>
  <c r="BE95" i="3"/>
  <c r="BI94" i="3"/>
  <c r="BH94" i="3"/>
  <c r="BG94" i="3"/>
  <c r="BF94" i="3"/>
  <c r="T94" i="3"/>
  <c r="R94" i="3"/>
  <c r="P94" i="3"/>
  <c r="BK94" i="3"/>
  <c r="J94" i="3"/>
  <c r="BE94" i="3"/>
  <c r="BI93" i="3"/>
  <c r="BH93" i="3"/>
  <c r="BG93" i="3"/>
  <c r="BF93" i="3"/>
  <c r="T93" i="3"/>
  <c r="R93" i="3"/>
  <c r="P93" i="3"/>
  <c r="BK93" i="3"/>
  <c r="J93" i="3"/>
  <c r="BE93" i="3"/>
  <c r="BI92" i="3"/>
  <c r="BH92" i="3"/>
  <c r="BG92" i="3"/>
  <c r="BF92" i="3"/>
  <c r="T92" i="3"/>
  <c r="R92" i="3"/>
  <c r="P92" i="3"/>
  <c r="BK92" i="3"/>
  <c r="J92" i="3"/>
  <c r="BE92" i="3"/>
  <c r="BI91" i="3"/>
  <c r="BH91" i="3"/>
  <c r="BG91" i="3"/>
  <c r="BF91" i="3"/>
  <c r="T91" i="3"/>
  <c r="R91" i="3"/>
  <c r="P91" i="3"/>
  <c r="BK91" i="3"/>
  <c r="J91" i="3"/>
  <c r="BE91" i="3"/>
  <c r="BI90" i="3"/>
  <c r="BH90" i="3"/>
  <c r="BG90" i="3"/>
  <c r="BF90" i="3"/>
  <c r="T90" i="3"/>
  <c r="R90" i="3"/>
  <c r="P90" i="3"/>
  <c r="BK90" i="3"/>
  <c r="J90" i="3"/>
  <c r="BE90" i="3"/>
  <c r="BI89" i="3"/>
  <c r="BH89" i="3"/>
  <c r="BG89" i="3"/>
  <c r="BF89" i="3"/>
  <c r="T89" i="3"/>
  <c r="R89" i="3"/>
  <c r="P89" i="3"/>
  <c r="BK89" i="3"/>
  <c r="J89" i="3"/>
  <c r="BE89" i="3"/>
  <c r="BI88" i="3"/>
  <c r="BH88" i="3"/>
  <c r="BG88" i="3"/>
  <c r="BF88" i="3"/>
  <c r="T88" i="3"/>
  <c r="R88" i="3"/>
  <c r="P88" i="3"/>
  <c r="BK88" i="3"/>
  <c r="J88" i="3"/>
  <c r="BE88" i="3"/>
  <c r="BI87" i="3"/>
  <c r="BH87" i="3"/>
  <c r="BG87" i="3"/>
  <c r="BF87" i="3"/>
  <c r="T87" i="3"/>
  <c r="R87" i="3"/>
  <c r="P87" i="3"/>
  <c r="BK87" i="3"/>
  <c r="J87" i="3"/>
  <c r="BE87" i="3"/>
  <c r="BI86" i="3"/>
  <c r="BH86" i="3"/>
  <c r="BG86" i="3"/>
  <c r="BF86" i="3"/>
  <c r="T86" i="3"/>
  <c r="R86" i="3"/>
  <c r="P86" i="3"/>
  <c r="BK86" i="3"/>
  <c r="J86" i="3"/>
  <c r="BE86" i="3"/>
  <c r="BI85" i="3"/>
  <c r="BH85" i="3"/>
  <c r="BG85" i="3"/>
  <c r="BF85" i="3"/>
  <c r="T85" i="3"/>
  <c r="R85" i="3"/>
  <c r="P85" i="3"/>
  <c r="BK85" i="3"/>
  <c r="J85" i="3"/>
  <c r="BE85" i="3"/>
  <c r="BI84" i="3"/>
  <c r="BH84" i="3"/>
  <c r="BG84" i="3"/>
  <c r="BF84" i="3"/>
  <c r="T84" i="3"/>
  <c r="R84" i="3"/>
  <c r="P84" i="3"/>
  <c r="BK84" i="3"/>
  <c r="J84" i="3"/>
  <c r="BE84" i="3"/>
  <c r="BI83" i="3"/>
  <c r="BH83" i="3"/>
  <c r="BG83" i="3"/>
  <c r="BF83" i="3"/>
  <c r="T83" i="3"/>
  <c r="R83" i="3"/>
  <c r="P83" i="3"/>
  <c r="BK83" i="3"/>
  <c r="J83" i="3"/>
  <c r="BE83" i="3"/>
  <c r="BI82" i="3"/>
  <c r="BH82" i="3"/>
  <c r="BG82" i="3"/>
  <c r="BF82" i="3"/>
  <c r="T82" i="3"/>
  <c r="R82" i="3"/>
  <c r="P82" i="3"/>
  <c r="BK82" i="3"/>
  <c r="J82" i="3"/>
  <c r="BE82" i="3"/>
  <c r="BI81" i="3"/>
  <c r="BH81" i="3"/>
  <c r="BG81" i="3"/>
  <c r="BF81" i="3"/>
  <c r="T81" i="3"/>
  <c r="R81" i="3"/>
  <c r="P81" i="3"/>
  <c r="BK81" i="3"/>
  <c r="J81" i="3"/>
  <c r="BE81" i="3"/>
  <c r="BI80" i="3"/>
  <c r="BH80" i="3"/>
  <c r="BG80" i="3"/>
  <c r="BF80" i="3"/>
  <c r="T80" i="3"/>
  <c r="R80" i="3"/>
  <c r="P80" i="3"/>
  <c r="BK80" i="3"/>
  <c r="J80" i="3"/>
  <c r="BE80" i="3"/>
  <c r="BI79" i="3"/>
  <c r="F34" i="3"/>
  <c r="BD53" i="1" s="1"/>
  <c r="BH79" i="3"/>
  <c r="F33" i="3" s="1"/>
  <c r="BC53" i="1" s="1"/>
  <c r="BG79" i="3"/>
  <c r="F32" i="3"/>
  <c r="BB53" i="1" s="1"/>
  <c r="BF79" i="3"/>
  <c r="F31" i="3" s="1"/>
  <c r="BA53" i="1" s="1"/>
  <c r="T79" i="3"/>
  <c r="T78" i="3"/>
  <c r="T77" i="3" s="1"/>
  <c r="R79" i="3"/>
  <c r="R78" i="3" s="1"/>
  <c r="R77" i="3" s="1"/>
  <c r="P79" i="3"/>
  <c r="P78" i="3"/>
  <c r="P77" i="3" s="1"/>
  <c r="AU53" i="1" s="1"/>
  <c r="BK79" i="3"/>
  <c r="BK78" i="3"/>
  <c r="J78" i="3" s="1"/>
  <c r="J57" i="3" s="1"/>
  <c r="J79" i="3"/>
  <c r="BE79" i="3"/>
  <c r="F30" i="3" s="1"/>
  <c r="AZ53" i="1" s="1"/>
  <c r="F71" i="3"/>
  <c r="E69" i="3"/>
  <c r="F49" i="3"/>
  <c r="E47" i="3"/>
  <c r="J21" i="3"/>
  <c r="E21" i="3"/>
  <c r="J73" i="3" s="1"/>
  <c r="J20" i="3"/>
  <c r="J18" i="3"/>
  <c r="E18" i="3"/>
  <c r="F52" i="3" s="1"/>
  <c r="F74" i="3"/>
  <c r="J17" i="3"/>
  <c r="J15" i="3"/>
  <c r="E15" i="3"/>
  <c r="F73" i="3" s="1"/>
  <c r="F51" i="3"/>
  <c r="J14" i="3"/>
  <c r="J12" i="3"/>
  <c r="J71" i="3" s="1"/>
  <c r="J49" i="3"/>
  <c r="E7" i="3"/>
  <c r="E45" i="3" s="1"/>
  <c r="E67" i="3"/>
  <c r="AY52" i="1"/>
  <c r="AX52" i="1"/>
  <c r="BI172" i="2"/>
  <c r="BH172" i="2"/>
  <c r="BG172" i="2"/>
  <c r="BF172" i="2"/>
  <c r="T172" i="2"/>
  <c r="R172" i="2"/>
  <c r="P172" i="2"/>
  <c r="BK172" i="2"/>
  <c r="J172" i="2"/>
  <c r="BE172" i="2" s="1"/>
  <c r="BI171" i="2"/>
  <c r="BH171" i="2"/>
  <c r="BG171" i="2"/>
  <c r="BF171" i="2"/>
  <c r="T171" i="2"/>
  <c r="R171" i="2"/>
  <c r="P171" i="2"/>
  <c r="BK171" i="2"/>
  <c r="J171" i="2"/>
  <c r="BE171" i="2" s="1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T169" i="2"/>
  <c r="R169" i="2"/>
  <c r="P169" i="2"/>
  <c r="BK169" i="2"/>
  <c r="J169" i="2"/>
  <c r="BE169" i="2" s="1"/>
  <c r="BI168" i="2"/>
  <c r="BH168" i="2"/>
  <c r="BG168" i="2"/>
  <c r="BF168" i="2"/>
  <c r="T168" i="2"/>
  <c r="R168" i="2"/>
  <c r="P168" i="2"/>
  <c r="BK168" i="2"/>
  <c r="J168" i="2"/>
  <c r="BE168" i="2" s="1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R166" i="2"/>
  <c r="P166" i="2"/>
  <c r="BK166" i="2"/>
  <c r="J166" i="2"/>
  <c r="BE166" i="2" s="1"/>
  <c r="BI165" i="2"/>
  <c r="BH165" i="2"/>
  <c r="BG165" i="2"/>
  <c r="BF165" i="2"/>
  <c r="T165" i="2"/>
  <c r="R165" i="2"/>
  <c r="P165" i="2"/>
  <c r="BK165" i="2"/>
  <c r="J165" i="2"/>
  <c r="BE165" i="2" s="1"/>
  <c r="BI163" i="2"/>
  <c r="BH163" i="2"/>
  <c r="BG163" i="2"/>
  <c r="BF163" i="2"/>
  <c r="T163" i="2"/>
  <c r="R163" i="2"/>
  <c r="P163" i="2"/>
  <c r="BK163" i="2"/>
  <c r="J163" i="2"/>
  <c r="BE163" i="2" s="1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T160" i="2"/>
  <c r="R160" i="2"/>
  <c r="P160" i="2"/>
  <c r="BK160" i="2"/>
  <c r="J160" i="2"/>
  <c r="BE160" i="2" s="1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 s="1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 s="1"/>
  <c r="BI155" i="2"/>
  <c r="BH155" i="2"/>
  <c r="BG155" i="2"/>
  <c r="BF155" i="2"/>
  <c r="T155" i="2"/>
  <c r="R155" i="2"/>
  <c r="P155" i="2"/>
  <c r="BK155" i="2"/>
  <c r="J155" i="2"/>
  <c r="BE155" i="2" s="1"/>
  <c r="BI154" i="2"/>
  <c r="BH154" i="2"/>
  <c r="BG154" i="2"/>
  <c r="BF154" i="2"/>
  <c r="T154" i="2"/>
  <c r="R154" i="2"/>
  <c r="P154" i="2"/>
  <c r="BK154" i="2"/>
  <c r="J154" i="2"/>
  <c r="BE154" i="2" s="1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 s="1"/>
  <c r="BI151" i="2"/>
  <c r="BH151" i="2"/>
  <c r="BG151" i="2"/>
  <c r="BF151" i="2"/>
  <c r="T151" i="2"/>
  <c r="R151" i="2"/>
  <c r="P151" i="2"/>
  <c r="BK151" i="2"/>
  <c r="J151" i="2"/>
  <c r="BE151" i="2" s="1"/>
  <c r="BI150" i="2"/>
  <c r="BH150" i="2"/>
  <c r="BG150" i="2"/>
  <c r="BF150" i="2"/>
  <c r="T150" i="2"/>
  <c r="R150" i="2"/>
  <c r="P150" i="2"/>
  <c r="BK150" i="2"/>
  <c r="J150" i="2"/>
  <c r="BE150" i="2" s="1"/>
  <c r="BI149" i="2"/>
  <c r="BH149" i="2"/>
  <c r="BG149" i="2"/>
  <c r="BF149" i="2"/>
  <c r="T149" i="2"/>
  <c r="R149" i="2"/>
  <c r="P149" i="2"/>
  <c r="BK149" i="2"/>
  <c r="J149" i="2"/>
  <c r="BE149" i="2" s="1"/>
  <c r="BI148" i="2"/>
  <c r="BH148" i="2"/>
  <c r="BG148" i="2"/>
  <c r="BF148" i="2"/>
  <c r="T148" i="2"/>
  <c r="R148" i="2"/>
  <c r="P148" i="2"/>
  <c r="BK148" i="2"/>
  <c r="J148" i="2"/>
  <c r="BE148" i="2" s="1"/>
  <c r="BI147" i="2"/>
  <c r="BH147" i="2"/>
  <c r="BG147" i="2"/>
  <c r="BF147" i="2"/>
  <c r="T147" i="2"/>
  <c r="R147" i="2"/>
  <c r="P147" i="2"/>
  <c r="BK147" i="2"/>
  <c r="J147" i="2"/>
  <c r="BE147" i="2" s="1"/>
  <c r="BI146" i="2"/>
  <c r="BH146" i="2"/>
  <c r="BG146" i="2"/>
  <c r="BF146" i="2"/>
  <c r="T146" i="2"/>
  <c r="R146" i="2"/>
  <c r="P146" i="2"/>
  <c r="BK146" i="2"/>
  <c r="J146" i="2"/>
  <c r="BE146" i="2" s="1"/>
  <c r="BI145" i="2"/>
  <c r="BH145" i="2"/>
  <c r="BG145" i="2"/>
  <c r="BF145" i="2"/>
  <c r="T145" i="2"/>
  <c r="R145" i="2"/>
  <c r="P145" i="2"/>
  <c r="BK145" i="2"/>
  <c r="J145" i="2"/>
  <c r="BE145" i="2" s="1"/>
  <c r="BI144" i="2"/>
  <c r="BH144" i="2"/>
  <c r="BG144" i="2"/>
  <c r="BF144" i="2"/>
  <c r="T144" i="2"/>
  <c r="R144" i="2"/>
  <c r="P144" i="2"/>
  <c r="BK144" i="2"/>
  <c r="J144" i="2"/>
  <c r="BE144" i="2" s="1"/>
  <c r="BI143" i="2"/>
  <c r="BH143" i="2"/>
  <c r="BG143" i="2"/>
  <c r="BF143" i="2"/>
  <c r="T143" i="2"/>
  <c r="R143" i="2"/>
  <c r="P143" i="2"/>
  <c r="BK143" i="2"/>
  <c r="J143" i="2"/>
  <c r="BE143" i="2" s="1"/>
  <c r="BI142" i="2"/>
  <c r="BH142" i="2"/>
  <c r="BG142" i="2"/>
  <c r="BF142" i="2"/>
  <c r="T142" i="2"/>
  <c r="R142" i="2"/>
  <c r="P142" i="2"/>
  <c r="BK142" i="2"/>
  <c r="J142" i="2"/>
  <c r="BE142" i="2" s="1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 s="1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T136" i="2"/>
  <c r="R136" i="2"/>
  <c r="P136" i="2"/>
  <c r="BK136" i="2"/>
  <c r="J136" i="2"/>
  <c r="BE136" i="2" s="1"/>
  <c r="BI135" i="2"/>
  <c r="BH135" i="2"/>
  <c r="BG135" i="2"/>
  <c r="BF135" i="2"/>
  <c r="T135" i="2"/>
  <c r="T134" i="2" s="1"/>
  <c r="R135" i="2"/>
  <c r="R134" i="2" s="1"/>
  <c r="P135" i="2"/>
  <c r="BK135" i="2"/>
  <c r="BK134" i="2" s="1"/>
  <c r="J134" i="2" s="1"/>
  <c r="J68" i="2" s="1"/>
  <c r="J135" i="2"/>
  <c r="BE135" i="2"/>
  <c r="BI133" i="2"/>
  <c r="BH133" i="2"/>
  <c r="BG133" i="2"/>
  <c r="BF133" i="2"/>
  <c r="T133" i="2"/>
  <c r="T132" i="2" s="1"/>
  <c r="R133" i="2"/>
  <c r="R132" i="2" s="1"/>
  <c r="P133" i="2"/>
  <c r="P132" i="2" s="1"/>
  <c r="BK133" i="2"/>
  <c r="BK132" i="2" s="1"/>
  <c r="J132" i="2"/>
  <c r="J67" i="2" s="1"/>
  <c r="J133" i="2"/>
  <c r="BE133" i="2"/>
  <c r="BI131" i="2"/>
  <c r="BH131" i="2"/>
  <c r="BG131" i="2"/>
  <c r="BF131" i="2"/>
  <c r="T131" i="2"/>
  <c r="T130" i="2" s="1"/>
  <c r="T129" i="2"/>
  <c r="R131" i="2"/>
  <c r="R130" i="2"/>
  <c r="R129" i="2" s="1"/>
  <c r="P131" i="2"/>
  <c r="P130" i="2" s="1"/>
  <c r="BK131" i="2"/>
  <c r="BK130" i="2"/>
  <c r="J130" i="2" s="1"/>
  <c r="J66" i="2" s="1"/>
  <c r="J131" i="2"/>
  <c r="BE131" i="2" s="1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BF125" i="2"/>
  <c r="T125" i="2"/>
  <c r="R125" i="2"/>
  <c r="R124" i="2"/>
  <c r="R123" i="2" s="1"/>
  <c r="P125" i="2"/>
  <c r="BK125" i="2"/>
  <c r="BK124" i="2"/>
  <c r="J124" i="2" s="1"/>
  <c r="J64" i="2" s="1"/>
  <c r="J125" i="2"/>
  <c r="BE125" i="2" s="1"/>
  <c r="BI122" i="2"/>
  <c r="BH122" i="2"/>
  <c r="BG122" i="2"/>
  <c r="BF122" i="2"/>
  <c r="T122" i="2"/>
  <c r="T121" i="2" s="1"/>
  <c r="R122" i="2"/>
  <c r="R121" i="2" s="1"/>
  <c r="P122" i="2"/>
  <c r="P121" i="2" s="1"/>
  <c r="BK122" i="2"/>
  <c r="BK121" i="2" s="1"/>
  <c r="J121" i="2"/>
  <c r="J62" i="2" s="1"/>
  <c r="J122" i="2"/>
  <c r="BE122" i="2"/>
  <c r="BI120" i="2"/>
  <c r="BH120" i="2"/>
  <c r="BG120" i="2"/>
  <c r="BF120" i="2"/>
  <c r="T120" i="2"/>
  <c r="R120" i="2"/>
  <c r="P120" i="2"/>
  <c r="BK120" i="2"/>
  <c r="J120" i="2"/>
  <c r="BE120" i="2" s="1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R118" i="2"/>
  <c r="R117" i="2" s="1"/>
  <c r="P118" i="2"/>
  <c r="BK118" i="2"/>
  <c r="BK117" i="2" s="1"/>
  <c r="J117" i="2" s="1"/>
  <c r="J61" i="2" s="1"/>
  <c r="J118" i="2"/>
  <c r="BE118" i="2"/>
  <c r="BI116" i="2"/>
  <c r="BH116" i="2"/>
  <c r="BG116" i="2"/>
  <c r="BF116" i="2"/>
  <c r="T116" i="2"/>
  <c r="T115" i="2" s="1"/>
  <c r="R116" i="2"/>
  <c r="R115" i="2" s="1"/>
  <c r="P116" i="2"/>
  <c r="P115" i="2" s="1"/>
  <c r="BK116" i="2"/>
  <c r="BK115" i="2" s="1"/>
  <c r="J115" i="2"/>
  <c r="J60" i="2" s="1"/>
  <c r="J116" i="2"/>
  <c r="BE116" i="2"/>
  <c r="BI114" i="2"/>
  <c r="BH114" i="2"/>
  <c r="BG114" i="2"/>
  <c r="BF114" i="2"/>
  <c r="T114" i="2"/>
  <c r="R114" i="2"/>
  <c r="P114" i="2"/>
  <c r="BK114" i="2"/>
  <c r="J114" i="2"/>
  <c r="BE114" i="2" s="1"/>
  <c r="BI113" i="2"/>
  <c r="BH113" i="2"/>
  <c r="BG113" i="2"/>
  <c r="BF113" i="2"/>
  <c r="T113" i="2"/>
  <c r="R113" i="2"/>
  <c r="P113" i="2"/>
  <c r="BK113" i="2"/>
  <c r="J113" i="2"/>
  <c r="BE113" i="2" s="1"/>
  <c r="BI112" i="2"/>
  <c r="BH112" i="2"/>
  <c r="BG112" i="2"/>
  <c r="BF112" i="2"/>
  <c r="T112" i="2"/>
  <c r="R112" i="2"/>
  <c r="P112" i="2"/>
  <c r="BK112" i="2"/>
  <c r="J112" i="2"/>
  <c r="BE112" i="2" s="1"/>
  <c r="BI111" i="2"/>
  <c r="BH111" i="2"/>
  <c r="BG111" i="2"/>
  <c r="BF111" i="2"/>
  <c r="T111" i="2"/>
  <c r="T110" i="2" s="1"/>
  <c r="R111" i="2"/>
  <c r="R110" i="2" s="1"/>
  <c r="P111" i="2"/>
  <c r="BK111" i="2"/>
  <c r="BK110" i="2" s="1"/>
  <c r="J110" i="2"/>
  <c r="J59" i="2" s="1"/>
  <c r="J111" i="2"/>
  <c r="BE111" i="2"/>
  <c r="BI108" i="2"/>
  <c r="BH108" i="2"/>
  <c r="BG108" i="2"/>
  <c r="BF108" i="2"/>
  <c r="T108" i="2"/>
  <c r="R108" i="2"/>
  <c r="P108" i="2"/>
  <c r="BK108" i="2"/>
  <c r="J108" i="2"/>
  <c r="BE108" i="2" s="1"/>
  <c r="BI106" i="2"/>
  <c r="BH106" i="2"/>
  <c r="BG106" i="2"/>
  <c r="BF106" i="2"/>
  <c r="T106" i="2"/>
  <c r="R106" i="2"/>
  <c r="P106" i="2"/>
  <c r="BK106" i="2"/>
  <c r="J106" i="2"/>
  <c r="BE106" i="2" s="1"/>
  <c r="BI104" i="2"/>
  <c r="BH104" i="2"/>
  <c r="BG104" i="2"/>
  <c r="BF104" i="2"/>
  <c r="T104" i="2"/>
  <c r="R104" i="2"/>
  <c r="P104" i="2"/>
  <c r="BK104" i="2"/>
  <c r="J104" i="2"/>
  <c r="BE104" i="2" s="1"/>
  <c r="BI103" i="2"/>
  <c r="BH103" i="2"/>
  <c r="BG103" i="2"/>
  <c r="BF103" i="2"/>
  <c r="T103" i="2"/>
  <c r="R103" i="2"/>
  <c r="P103" i="2"/>
  <c r="BK103" i="2"/>
  <c r="J103" i="2"/>
  <c r="BE103" i="2" s="1"/>
  <c r="BI102" i="2"/>
  <c r="BH102" i="2"/>
  <c r="BG102" i="2"/>
  <c r="BF102" i="2"/>
  <c r="T102" i="2"/>
  <c r="R102" i="2"/>
  <c r="P102" i="2"/>
  <c r="BK102" i="2"/>
  <c r="J102" i="2"/>
  <c r="BE102" i="2" s="1"/>
  <c r="BI101" i="2"/>
  <c r="BH101" i="2"/>
  <c r="BG101" i="2"/>
  <c r="BF101" i="2"/>
  <c r="T101" i="2"/>
  <c r="R101" i="2"/>
  <c r="P101" i="2"/>
  <c r="BK101" i="2"/>
  <c r="J101" i="2"/>
  <c r="BE101" i="2" s="1"/>
  <c r="BI100" i="2"/>
  <c r="BH100" i="2"/>
  <c r="BG100" i="2"/>
  <c r="BF100" i="2"/>
  <c r="T100" i="2"/>
  <c r="R100" i="2"/>
  <c r="P100" i="2"/>
  <c r="BK100" i="2"/>
  <c r="J100" i="2"/>
  <c r="BE100" i="2" s="1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T98" i="2"/>
  <c r="R98" i="2"/>
  <c r="P98" i="2"/>
  <c r="BK98" i="2"/>
  <c r="J98" i="2"/>
  <c r="BE98" i="2" s="1"/>
  <c r="BI97" i="2"/>
  <c r="BH97" i="2"/>
  <c r="BG97" i="2"/>
  <c r="BF97" i="2"/>
  <c r="T97" i="2"/>
  <c r="R97" i="2"/>
  <c r="P97" i="2"/>
  <c r="BK97" i="2"/>
  <c r="J97" i="2"/>
  <c r="BE97" i="2" s="1"/>
  <c r="BI96" i="2"/>
  <c r="BH96" i="2"/>
  <c r="BG96" i="2"/>
  <c r="BF96" i="2"/>
  <c r="T96" i="2"/>
  <c r="R96" i="2"/>
  <c r="P96" i="2"/>
  <c r="BK96" i="2"/>
  <c r="J96" i="2"/>
  <c r="BE96" i="2" s="1"/>
  <c r="BI95" i="2"/>
  <c r="BH95" i="2"/>
  <c r="BG95" i="2"/>
  <c r="BF95" i="2"/>
  <c r="T95" i="2"/>
  <c r="R95" i="2"/>
  <c r="P95" i="2"/>
  <c r="BK95" i="2"/>
  <c r="J95" i="2"/>
  <c r="BE95" i="2" s="1"/>
  <c r="BI94" i="2"/>
  <c r="BH94" i="2"/>
  <c r="BG94" i="2"/>
  <c r="BF94" i="2"/>
  <c r="T94" i="2"/>
  <c r="R94" i="2"/>
  <c r="P94" i="2"/>
  <c r="BK94" i="2"/>
  <c r="J94" i="2"/>
  <c r="BE94" i="2" s="1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 s="1"/>
  <c r="BI91" i="2"/>
  <c r="BH91" i="2"/>
  <c r="F33" i="2"/>
  <c r="BC52" i="1" s="1"/>
  <c r="BG91" i="2"/>
  <c r="F32" i="2" s="1"/>
  <c r="BB52" i="1" s="1"/>
  <c r="BB51" i="1" s="1"/>
  <c r="BF91" i="2"/>
  <c r="J31" i="2"/>
  <c r="AW52" i="1" s="1"/>
  <c r="F31" i="2"/>
  <c r="BA52" i="1" s="1"/>
  <c r="T91" i="2"/>
  <c r="T90" i="2"/>
  <c r="R91" i="2"/>
  <c r="R90" i="2"/>
  <c r="R89" i="2"/>
  <c r="R88" i="2" s="1"/>
  <c r="P91" i="2"/>
  <c r="P90" i="2"/>
  <c r="BK91" i="2"/>
  <c r="BK90" i="2"/>
  <c r="BK89" i="2" s="1"/>
  <c r="J91" i="2"/>
  <c r="BE91" i="2" s="1"/>
  <c r="F82" i="2"/>
  <c r="E80" i="2"/>
  <c r="F49" i="2"/>
  <c r="E47" i="2"/>
  <c r="J21" i="2"/>
  <c r="E21" i="2"/>
  <c r="J84" i="2"/>
  <c r="J51" i="2"/>
  <c r="J20" i="2"/>
  <c r="J18" i="2"/>
  <c r="E18" i="2"/>
  <c r="F52" i="2" s="1"/>
  <c r="J17" i="2"/>
  <c r="J15" i="2"/>
  <c r="E15" i="2"/>
  <c r="F84" i="2" s="1"/>
  <c r="F51" i="2"/>
  <c r="J14" i="2"/>
  <c r="J12" i="2"/>
  <c r="J82" i="2" s="1"/>
  <c r="J49" i="2"/>
  <c r="E7" i="2"/>
  <c r="E45" i="2" s="1"/>
  <c r="BC51" i="1"/>
  <c r="W29" i="1" s="1"/>
  <c r="AY51" i="1"/>
  <c r="AS51" i="1"/>
  <c r="AT55" i="1"/>
  <c r="L47" i="1"/>
  <c r="AM46" i="1"/>
  <c r="L46" i="1"/>
  <c r="AM44" i="1"/>
  <c r="L44" i="1"/>
  <c r="L42" i="1"/>
  <c r="L41" i="1"/>
  <c r="J30" i="2" l="1"/>
  <c r="AV52" i="1" s="1"/>
  <c r="AT52" i="1" s="1"/>
  <c r="F30" i="2"/>
  <c r="AZ52" i="1" s="1"/>
  <c r="AX51" i="1"/>
  <c r="W28" i="1"/>
  <c r="J89" i="2"/>
  <c r="J57" i="2" s="1"/>
  <c r="E78" i="2"/>
  <c r="F85" i="2"/>
  <c r="J90" i="2"/>
  <c r="J58" i="2" s="1"/>
  <c r="F34" i="2"/>
  <c r="BD52" i="1" s="1"/>
  <c r="BD51" i="1" s="1"/>
  <c r="W30" i="1" s="1"/>
  <c r="P110" i="2"/>
  <c r="J30" i="4"/>
  <c r="AV54" i="1" s="1"/>
  <c r="AT54" i="1" s="1"/>
  <c r="F30" i="4"/>
  <c r="AZ54" i="1" s="1"/>
  <c r="P117" i="2"/>
  <c r="BK129" i="2"/>
  <c r="J129" i="2" s="1"/>
  <c r="J65" i="2" s="1"/>
  <c r="P134" i="2"/>
  <c r="P129" i="2" s="1"/>
  <c r="J79" i="4"/>
  <c r="J57" i="4" s="1"/>
  <c r="BK78" i="4"/>
  <c r="J78" i="4" s="1"/>
  <c r="T117" i="2"/>
  <c r="T89" i="2" s="1"/>
  <c r="BK123" i="2"/>
  <c r="J123" i="2" s="1"/>
  <c r="J63" i="2" s="1"/>
  <c r="P124" i="2"/>
  <c r="P123" i="2" s="1"/>
  <c r="T124" i="2"/>
  <c r="T123" i="2" s="1"/>
  <c r="J51" i="3"/>
  <c r="BK77" i="3"/>
  <c r="J77" i="3" s="1"/>
  <c r="E45" i="4"/>
  <c r="F52" i="4"/>
  <c r="J30" i="3"/>
  <c r="AV53" i="1" s="1"/>
  <c r="J31" i="3"/>
  <c r="AW53" i="1" s="1"/>
  <c r="E45" i="5"/>
  <c r="F52" i="5"/>
  <c r="F30" i="5"/>
  <c r="AZ55" i="1" s="1"/>
  <c r="F31" i="5"/>
  <c r="BA55" i="1" s="1"/>
  <c r="BA51" i="1" s="1"/>
  <c r="J51" i="5"/>
  <c r="BK78" i="5"/>
  <c r="J78" i="5" s="1"/>
  <c r="AT53" i="1" l="1"/>
  <c r="T88" i="2"/>
  <c r="P89" i="2"/>
  <c r="P88" i="2" s="1"/>
  <c r="AU52" i="1" s="1"/>
  <c r="AU51" i="1" s="1"/>
  <c r="W27" i="1"/>
  <c r="AW51" i="1"/>
  <c r="AK27" i="1" s="1"/>
  <c r="J56" i="3"/>
  <c r="J27" i="3"/>
  <c r="J27" i="5"/>
  <c r="J56" i="5"/>
  <c r="J56" i="4"/>
  <c r="J27" i="4"/>
  <c r="BK88" i="2"/>
  <c r="J88" i="2" s="1"/>
  <c r="AZ51" i="1"/>
  <c r="W26" i="1" l="1"/>
  <c r="AV51" i="1"/>
  <c r="J56" i="2"/>
  <c r="J27" i="2"/>
  <c r="AG55" i="1"/>
  <c r="AN55" i="1" s="1"/>
  <c r="J36" i="5"/>
  <c r="AG54" i="1"/>
  <c r="AN54" i="1" s="1"/>
  <c r="J36" i="4"/>
  <c r="AG53" i="1"/>
  <c r="AN53" i="1" s="1"/>
  <c r="J36" i="3"/>
  <c r="AG52" i="1" l="1"/>
  <c r="J36" i="2"/>
  <c r="AK26" i="1"/>
  <c r="AT51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<sst xmlns="http://schemas.openxmlformats.org/spreadsheetml/2006/main" count="5401" uniqueCount="1242">
  <si>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</si>
  <si>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</si>
  <si>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</si>
  <si>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</si>
  <si>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</si>
  <si>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</si>
  <si>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</si>
  <si>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{ac72f708-dbc6-4b5b-ae5e-914fa2ad0c6f}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</si>
  <si>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</si>
  <si>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</si>
  <si>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</si>
  <si>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</si>
  <si>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</si>
  <si>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</si>
  <si>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</si>
  <si>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</si>
  <si>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65018117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</si>
  <si>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</si>
  <si>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</si>
  <si>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Údržba, opravy a odstraňování závad u SEE</t>
  </si>
  <si>
    <t>KSO:</t>
  </si>
  <si>
    <t/>
  </si>
  <si>
    <t>CC-CZ:</t>
  </si>
  <si>
    <t>Místo:</t>
  </si>
  <si>
    <t xml:space="preserve"> </t>
  </si>
  <si>
    <t>Datum:</t>
  </si>
  <si>
    <t>11. 9. 2018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</si>
  <si>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</si>
  <si>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</si>
  <si>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</si>
  <si>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</si>
  <si>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</si>
  <si>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</si>
  <si>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</si>
  <si>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</si>
  <si>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</si>
  <si>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</si>
  <si>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</si>
  <si>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</si>
  <si>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</si>
  <si>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</si>
  <si>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</si>
  <si>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</si>
  <si>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</si>
  <si>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</si>
  <si>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</si>
  <si>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</si>
  <si>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</si>
  <si>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</si>
  <si>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</si>
  <si>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</si>
  <si>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</si>
  <si>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</si>
  <si>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</si>
  <si>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</si>
  <si>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</si>
  <si>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</si>
  <si>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</si>
  <si>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</si>
  <si>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</si>
  <si>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</si>
  <si>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</si>
  <si>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</si>
  <si>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</si>
  <si>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</si>
  <si>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</si>
  <si>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</si>
  <si>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</si>
  <si>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</si>
  <si>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</si>
  <si>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</si>
  <si>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</si>
  <si>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</si>
  <si>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</si>
  <si>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1.1</t>
  </si>
  <si>
    <t>Položky URS</t>
  </si>
  <si>
    <t>STA</t>
  </si>
  <si>
    <t>1</t>
  </si>
  <si>
    <t>{44e872e4-3e76-473e-87b4-eb26ca4e440d}</t>
  </si>
  <si>
    <t>2</t>
  </si>
  <si>
    <t>1.2</t>
  </si>
  <si>
    <t>Položky SOÚŽI</t>
  </si>
  <si>
    <t>{95473cd4-b3b2-412e-b539-8a2850b9365b}</t>
  </si>
  <si>
    <t>1.3</t>
  </si>
  <si>
    <t>Položky VRN</t>
  </si>
  <si>
    <t>{b8dac97d-ff5f-4a72-92a3-09a5e62a5388}</t>
  </si>
  <si>
    <t>1.4</t>
  </si>
  <si>
    <t>Položky HZS</t>
  </si>
  <si>
    <t>{a90d9921-663f-494c-8bce-4ebeca4ad2e3}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</si>
  <si>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</si>
  <si>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</si>
  <si>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</si>
  <si>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</si>
  <si>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</si>
  <si>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</si>
  <si>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</si>
  <si>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1.1 - Položky URS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</si>
  <si>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</si>
  <si>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</si>
  <si>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</si>
  <si>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</si>
  <si>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</si>
  <si>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</si>
  <si>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</si>
  <si>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</si>
  <si>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</si>
  <si>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</si>
  <si>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</si>
  <si>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</si>
  <si>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</si>
  <si>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</si>
  <si>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</si>
  <si>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</si>
  <si>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</si>
  <si>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</si>
  <si>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</si>
  <si>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</si>
  <si>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</si>
  <si>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</si>
  <si>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</si>
  <si>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</si>
  <si>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</si>
  <si>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</si>
  <si>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</si>
  <si>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</si>
  <si>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</si>
  <si>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</si>
  <si>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</si>
  <si>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</si>
  <si>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</si>
  <si>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</si>
  <si>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</si>
  <si>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</si>
  <si>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</si>
  <si>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</si>
  <si>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</si>
  <si>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CS ÚRS 2018 02</t>
  </si>
  <si>
    <t>4</t>
  </si>
  <si>
    <t>113107141</t>
  </si>
  <si>
    <t>Odstranění podkladu pl do 50 m2 živičných tl 50 mm</t>
  </si>
  <si>
    <t>3</t>
  </si>
  <si>
    <t>131301101</t>
  </si>
  <si>
    <t>Hloubení jam nezapažených v hornině tř. 4 objemu do 100 m3</t>
  </si>
  <si>
    <t>m3</t>
  </si>
  <si>
    <t>6</t>
  </si>
  <si>
    <t>132212102</t>
  </si>
  <si>
    <t>Hloubení rýh š do 600 mm ručním nebo pneum nářadím v nesoudržných horninách tř. 3</t>
  </si>
  <si>
    <t>8</t>
  </si>
  <si>
    <t>5</t>
  </si>
  <si>
    <t>132301101</t>
  </si>
  <si>
    <t>Hloubení rýh š do 600 mm v hornině tř. 4 objemu do 100 m3</t>
  </si>
  <si>
    <t>10</t>
  </si>
  <si>
    <t>162701105</t>
  </si>
  <si>
    <t>Vodorovné přemístění do 10000 m výkopku/sypaniny z horniny tř. 1 až 4</t>
  </si>
  <si>
    <t>12</t>
  </si>
  <si>
    <t>7</t>
  </si>
  <si>
    <t>171201211</t>
  </si>
  <si>
    <t>Poplatek za uložení odpadu ze sypaniny na skládce (skládkovné)</t>
  </si>
  <si>
    <t>t</t>
  </si>
  <si>
    <t>14</t>
  </si>
  <si>
    <t>174101101</t>
  </si>
  <si>
    <t>Zásyp jam, šachet rýh nebo kolem objektů sypaninou se zhutněním</t>
  </si>
  <si>
    <t>16</t>
  </si>
  <si>
    <t>9</t>
  </si>
  <si>
    <t>174102101</t>
  </si>
  <si>
    <t>Zásyp jam, šachet a rýh do 30 m3 sypaninou se zhutněním při překopech inženýrských sítí</t>
  </si>
  <si>
    <t>18</t>
  </si>
  <si>
    <t>181111111</t>
  </si>
  <si>
    <t>Plošná úprava terénu do 500 m2 zemina tř 1 až 4 nerovnosti do +/- 100 mm v rovinně a svahu do 1:5</t>
  </si>
  <si>
    <t>20</t>
  </si>
  <si>
    <t>11</t>
  </si>
  <si>
    <t>181951102</t>
  </si>
  <si>
    <t>Úprava pláně v hornině tř. 1 až 4 se zhutněním</t>
  </si>
  <si>
    <t>22</t>
  </si>
  <si>
    <t>M</t>
  </si>
  <si>
    <t>345751380</t>
  </si>
  <si>
    <t>žlab kabelový  PVC ZEKAN2 (120x100) žlab s víkem</t>
  </si>
  <si>
    <t>m</t>
  </si>
  <si>
    <t>24</t>
  </si>
  <si>
    <t>13</t>
  </si>
  <si>
    <t>345751390</t>
  </si>
  <si>
    <t>žlab kabelový  PVC ZEKAN2 (120x100) spojka</t>
  </si>
  <si>
    <t>kus</t>
  </si>
  <si>
    <t>26</t>
  </si>
  <si>
    <t>341110800</t>
  </si>
  <si>
    <t>kabel silový s Cu jádrem CYKY 4x16 mm2</t>
  </si>
  <si>
    <t>28</t>
  </si>
  <si>
    <t>P</t>
  </si>
  <si>
    <t>Poznámka k položce:
obsah kovu [kg/m], Cu =0,627, Al =0</t>
  </si>
  <si>
    <t>341111340</t>
  </si>
  <si>
    <t>kabel silový s Cu jádrem CYKY 12x2,5 mm2</t>
  </si>
  <si>
    <t>30</t>
  </si>
  <si>
    <t>Poznámka k položce:
obsah kovu [kg/m], Cu =0,294, Al =0</t>
  </si>
  <si>
    <t>341111500</t>
  </si>
  <si>
    <t>kabel silový s Cu jádrem CYKY 19x1,5 mm2</t>
  </si>
  <si>
    <t>32</t>
  </si>
  <si>
    <t>Poznámka k položce:
obsah kovu [kg/m], Cu =0,279, Al =0</t>
  </si>
  <si>
    <t>Zakládání</t>
  </si>
  <si>
    <t>17</t>
  </si>
  <si>
    <t>272313811</t>
  </si>
  <si>
    <t>Základové klenby z betonu tř. C 25/30</t>
  </si>
  <si>
    <t>34</t>
  </si>
  <si>
    <t>589329250</t>
  </si>
  <si>
    <t>potěr cementový CP 30, třída C25/30 (B30) kamenivo do 4 mm</t>
  </si>
  <si>
    <t>36</t>
  </si>
  <si>
    <t>19</t>
  </si>
  <si>
    <t>275313711</t>
  </si>
  <si>
    <t>Základové patky z betonu tř. C 20/25</t>
  </si>
  <si>
    <t>38</t>
  </si>
  <si>
    <t>589329370</t>
  </si>
  <si>
    <t>směs pro beton třída C25-30 XF1, XA1 frakce do 22 mm</t>
  </si>
  <si>
    <t>40</t>
  </si>
  <si>
    <t>Komunikace pozemní</t>
  </si>
  <si>
    <t>577144111</t>
  </si>
  <si>
    <t>Asfaltový beton vrstva obrusná ACO 11 (ABS) tř. I tl 50 mm š do 3 m z nemodifikovaného asfaltu</t>
  </si>
  <si>
    <t>42</t>
  </si>
  <si>
    <t>Ostatní konstrukce a práce, bourání</t>
  </si>
  <si>
    <t>919735111</t>
  </si>
  <si>
    <t>Řezání stávajícího živičného krytu hl do 50 mm</t>
  </si>
  <si>
    <t>44</t>
  </si>
  <si>
    <t>23</t>
  </si>
  <si>
    <t>945421110</t>
  </si>
  <si>
    <t>Hydraulická zvedací plošina na automobilovém podvozku výška zdvihu do 18 m včetně obsluhy</t>
  </si>
  <si>
    <t>hod</t>
  </si>
  <si>
    <t>46</t>
  </si>
  <si>
    <t>961055111</t>
  </si>
  <si>
    <t>Bourání základů ze ŽB</t>
  </si>
  <si>
    <t>48</t>
  </si>
  <si>
    <t>997</t>
  </si>
  <si>
    <t>Přesun sutě</t>
  </si>
  <si>
    <t>25</t>
  </si>
  <si>
    <t>997013802</t>
  </si>
  <si>
    <t>Poplatek za uložení stavebního železobetonového odpadu na skládce (skládkovné)</t>
  </si>
  <si>
    <t>50</t>
  </si>
  <si>
    <t>PSV</t>
  </si>
  <si>
    <t>Práce a dodávky PSV</t>
  </si>
  <si>
    <t>741</t>
  </si>
  <si>
    <t>Elektroinstalace - silnoproud</t>
  </si>
  <si>
    <t>741122134</t>
  </si>
  <si>
    <t>Montáž kabel Cu plný kulatý žíla 4x16 až 25 mm2 zatažený v trubkách (CYKY)</t>
  </si>
  <si>
    <t>52</t>
  </si>
  <si>
    <t>27</t>
  </si>
  <si>
    <t>741122151</t>
  </si>
  <si>
    <t>Montáž kabel Cu plný kulatý žíla 12x2,5 až 4 mm2 zatažený v trubkách (CYKY)</t>
  </si>
  <si>
    <t>54</t>
  </si>
  <si>
    <t>741122152</t>
  </si>
  <si>
    <t>Montáž kabel Cu plný kulatý žíla 19x1,5 až 2,5 mm2 zatažený v trubkách (CYKY)</t>
  </si>
  <si>
    <t>56</t>
  </si>
  <si>
    <t>29</t>
  </si>
  <si>
    <t>28610002</t>
  </si>
  <si>
    <t>trubka PVC tlaková hrdlovaná vodovodní dl 6m DN 100</t>
  </si>
  <si>
    <t>58</t>
  </si>
  <si>
    <t>Práce a dodávky M</t>
  </si>
  <si>
    <t>21-M</t>
  </si>
  <si>
    <t>Elektromontáže</t>
  </si>
  <si>
    <t>210101234</t>
  </si>
  <si>
    <t>Propojení kabelů celoplastových spojkou do 1 kV venkovní smršťovací SVCZ 1až5 žíly do 4x25až35 mm2</t>
  </si>
  <si>
    <t>60</t>
  </si>
  <si>
    <t>22-M</t>
  </si>
  <si>
    <t>Montáže technologických zařízení pro dopravní stavby</t>
  </si>
  <si>
    <t>31</t>
  </si>
  <si>
    <t>220182021</t>
  </si>
  <si>
    <t>Uložení HDPE trubky do výkopu včetně fixace</t>
  </si>
  <si>
    <t>62</t>
  </si>
  <si>
    <t>46-M</t>
  </si>
  <si>
    <t>Zemní práce při extr.mont.pracích</t>
  </si>
  <si>
    <t>460010021</t>
  </si>
  <si>
    <t>Vytyčení trasy vedení podzemního v obvodu železniční stanice</t>
  </si>
  <si>
    <t>km</t>
  </si>
  <si>
    <t>64</t>
  </si>
  <si>
    <t>33</t>
  </si>
  <si>
    <t>460030011</t>
  </si>
  <si>
    <t>Sejmutí drnu jakékoliv tloušťky</t>
  </si>
  <si>
    <t>66</t>
  </si>
  <si>
    <t>460030021</t>
  </si>
  <si>
    <t>Odstranění dřevitého porostu z křovin a stromů měkkého středně hustého</t>
  </si>
  <si>
    <t>68</t>
  </si>
  <si>
    <t>35</t>
  </si>
  <si>
    <t>460050004</t>
  </si>
  <si>
    <t>Hloubení nezapažených jam pro stožáry jednoduché délky do 8 m na rovině ručně v hornině tř 4</t>
  </si>
  <si>
    <t>70</t>
  </si>
  <si>
    <t>460050703</t>
  </si>
  <si>
    <t>Hloubení nezapažených jam pro stožáry veřejného osvětlení ručně v hornině tř 3</t>
  </si>
  <si>
    <t>72</t>
  </si>
  <si>
    <t>37</t>
  </si>
  <si>
    <t>460050724</t>
  </si>
  <si>
    <t>Hloubení nezapažených jam pro stožáry místního rozhlasu ručně v hornině tř 4</t>
  </si>
  <si>
    <t>74</t>
  </si>
  <si>
    <t>460050803</t>
  </si>
  <si>
    <t>Hloubení nezapažených jam pro stožáry ostatních typů ručně v hornině tř 3</t>
  </si>
  <si>
    <t>76</t>
  </si>
  <si>
    <t>39</t>
  </si>
  <si>
    <t>460070254</t>
  </si>
  <si>
    <t>Základové patky betonové pro patice upozorňovadel včetně vyhloubení jámy v hornině tř 4</t>
  </si>
  <si>
    <t>78</t>
  </si>
  <si>
    <t>460071004</t>
  </si>
  <si>
    <t>Hloubení nezapažených jam strojně v hornině tř 4</t>
  </si>
  <si>
    <t>80</t>
  </si>
  <si>
    <t>41</t>
  </si>
  <si>
    <t>460080013</t>
  </si>
  <si>
    <t>Základové konstrukce z monolitického betonu C 12/15 bez bednění</t>
  </si>
  <si>
    <t>82</t>
  </si>
  <si>
    <t>460080112</t>
  </si>
  <si>
    <t>Bourání základu betonového se záhozem jámy sypaninou</t>
  </si>
  <si>
    <t>84</t>
  </si>
  <si>
    <t>43</t>
  </si>
  <si>
    <t>460150164</t>
  </si>
  <si>
    <t>Hloubení kabelových zapažených i nezapažených rýh ručně š 35 cm, hl 80 cm, v hornině tř 4</t>
  </si>
  <si>
    <t>86</t>
  </si>
  <si>
    <t>460230003</t>
  </si>
  <si>
    <t>Hloubení nezapažených rýh kabelových spojek vn do 10 kV ručně v hornině tř 3</t>
  </si>
  <si>
    <t>88</t>
  </si>
  <si>
    <t>45</t>
  </si>
  <si>
    <t>460310015</t>
  </si>
  <si>
    <t>Neřízený zemní protlak strojně v hornině tř 3 a 4 vnějšího průměru do 110 mm</t>
  </si>
  <si>
    <t>90</t>
  </si>
  <si>
    <t>460310105</t>
  </si>
  <si>
    <t>Řízený zemní protlak strojně v hornině tř 1až4 hloubky do 6 m vnějšího průměru do 160 mm</t>
  </si>
  <si>
    <t>92</t>
  </si>
  <si>
    <t>47</t>
  </si>
  <si>
    <t>28614146</t>
  </si>
  <si>
    <t>trubka kanalizační PP korugovaná DN 150x6000 mm s hrdlem SN10</t>
  </si>
  <si>
    <t>94</t>
  </si>
  <si>
    <t>460421082</t>
  </si>
  <si>
    <t>Lože kabelů z písku nebo štěrkopísku tl 5 cm nad kabel, kryté plastovou folií, š lože do 50 cm</t>
  </si>
  <si>
    <t>96</t>
  </si>
  <si>
    <t>49</t>
  </si>
  <si>
    <t>460421181</t>
  </si>
  <si>
    <t>Lože kabelů z písku nebo štěrkopísku tl 10 cm nad kabel, kryté plastovou folií, š lože do 25 cm</t>
  </si>
  <si>
    <t>98</t>
  </si>
  <si>
    <t>460421272</t>
  </si>
  <si>
    <t>Lože kabelů z prohozeného výkopku tl 5 cm nad kabel, kryté plastovou deskou, š lože do 50 cm</t>
  </si>
  <si>
    <t>100</t>
  </si>
  <si>
    <t>51</t>
  </si>
  <si>
    <t>460490013</t>
  </si>
  <si>
    <t>Krytí kabelů výstražnou fólií šířky 34 cm</t>
  </si>
  <si>
    <t>102</t>
  </si>
  <si>
    <t>460510055</t>
  </si>
  <si>
    <t>Kabelové prostupy z trub plastových do rýhy bez obsypu, průměru do 15 cm</t>
  </si>
  <si>
    <t>104</t>
  </si>
  <si>
    <t>53</t>
  </si>
  <si>
    <t>460510274</t>
  </si>
  <si>
    <t>Kanály do rýhy ze žlabů plastových šířky do 20 cm</t>
  </si>
  <si>
    <t>106</t>
  </si>
  <si>
    <t>34575138</t>
  </si>
  <si>
    <t>žlab kabelový s víkem PVC (120x100)</t>
  </si>
  <si>
    <t>108</t>
  </si>
  <si>
    <t>55</t>
  </si>
  <si>
    <t>460520172</t>
  </si>
  <si>
    <t>Montáž trubek ochranných plastových ohebných do 50 mm uložených do rýhy</t>
  </si>
  <si>
    <t>110</t>
  </si>
  <si>
    <t>460520174</t>
  </si>
  <si>
    <t>Montáž trubek ochranných plastových ohebných do 110 mm uložených do rýhy</t>
  </si>
  <si>
    <t>112</t>
  </si>
  <si>
    <t>57</t>
  </si>
  <si>
    <t>460560134</t>
  </si>
  <si>
    <t>Zásyp rýh ručně šířky 35 cm, hloubky 50 cm, z horniny třídy 4</t>
  </si>
  <si>
    <t>114</t>
  </si>
  <si>
    <t>345713630</t>
  </si>
  <si>
    <t>trubka elektroinstalační ohebná Kopodur, HDPE KD 09075</t>
  </si>
  <si>
    <t>118</t>
  </si>
  <si>
    <t>Poznámka k položce:
EAN 8595057698338</t>
  </si>
  <si>
    <t>59</t>
  </si>
  <si>
    <t>28610002.PPL</t>
  </si>
  <si>
    <t>Trubka vodovodní hrdlovaná Pipelife 110X4,2X6 PN10 PVC</t>
  </si>
  <si>
    <t>120</t>
  </si>
  <si>
    <t>Poznámka k položce:
barva modrá</t>
  </si>
  <si>
    <t>354360300</t>
  </si>
  <si>
    <t>spojka kabelová smršťovaná přímá do 1kV 91ahsc-35/5 5 x 6 - 35mm</t>
  </si>
  <si>
    <t>122</t>
  </si>
  <si>
    <t>61</t>
  </si>
  <si>
    <t>460560164</t>
  </si>
  <si>
    <t>Zásyp rýh ručně šířky 35 cm, hloubky 80 cm, z horniny třídy 4</t>
  </si>
  <si>
    <t>124</t>
  </si>
  <si>
    <t>460560173</t>
  </si>
  <si>
    <t>Zásyp rýh ručně šířky 35 cm, hloubky 90 cm, z horniny třídy 3</t>
  </si>
  <si>
    <t>126</t>
  </si>
  <si>
    <t>63</t>
  </si>
  <si>
    <t>460600061</t>
  </si>
  <si>
    <t>Odvoz suti a vybouraných hmot do 1 km</t>
  </si>
  <si>
    <t>128</t>
  </si>
  <si>
    <t>460600071</t>
  </si>
  <si>
    <t>Příplatek k odvozu suti a vybouraných hmot za každý další 1 km</t>
  </si>
  <si>
    <t>130</t>
  </si>
  <si>
    <t>65</t>
  </si>
  <si>
    <t>460620013</t>
  </si>
  <si>
    <t>Provizorní úprava terénu se zhutněním, v hornině tř 3</t>
  </si>
  <si>
    <t>132</t>
  </si>
  <si>
    <t>58932932</t>
  </si>
  <si>
    <t>beton C 25/30 X0 kamenivo frakce 0/16</t>
  </si>
  <si>
    <t>134</t>
  </si>
  <si>
    <t>67</t>
  </si>
  <si>
    <t>460620014</t>
  </si>
  <si>
    <t>Provizorní úprava terénu se zhutněním, v hornině tř 4</t>
  </si>
  <si>
    <t>138</t>
  </si>
  <si>
    <t>1.2 - Položky SOÚŽI</t>
  </si>
  <si>
    <t>OST - Ostatní</t>
  </si>
  <si>
    <t>OST</t>
  </si>
  <si>
    <t>Ostatní</t>
  </si>
  <si>
    <t>7495071050</t>
  </si>
  <si>
    <t>Demontáže technologických zařízení vn pojistkového spodku do 38,5 kV včetně pojistkových patron</t>
  </si>
  <si>
    <t>Sborník UOŽI 01 2018</t>
  </si>
  <si>
    <t>512</t>
  </si>
  <si>
    <t>-752442938</t>
  </si>
  <si>
    <t>7494002960</t>
  </si>
  <si>
    <t>Rozvodnicové a rozváděčové skříně Distri Systémy přípojnic Rozvaděče kompenzační nn kondenzátorový, vč. skříně a regulátoru 26 - 40kVAr</t>
  </si>
  <si>
    <t>1385727592</t>
  </si>
  <si>
    <t>7495500060</t>
  </si>
  <si>
    <t>Typové trafostanice Rozvaděče nn na sloupové trafostanice (jistič +5x odpínač 400A) do 400kVA</t>
  </si>
  <si>
    <t>213665973</t>
  </si>
  <si>
    <t>7494004750</t>
  </si>
  <si>
    <t>Kompaktní jističe Kompaktní jističe do 160A 3-pól 3pól, In 40 A, Icu 25 kA, charakteristika vedení L, bez nastavení IR, Cu/Al kabely 2,5 - 95 mm2</t>
  </si>
  <si>
    <t>-1082237563</t>
  </si>
  <si>
    <t>7495300125</t>
  </si>
  <si>
    <t>Přístroje vn Odpínače Pojiskový 22kV 400A   třípólový (typ H27SEA)</t>
  </si>
  <si>
    <t>-506365656</t>
  </si>
  <si>
    <t>7491100520</t>
  </si>
  <si>
    <t>Trubková vedení Kovové elektroinstalační trubky Nosná konstrukce pro montáž svítidel</t>
  </si>
  <si>
    <t>kg</t>
  </si>
  <si>
    <t>-135952720</t>
  </si>
  <si>
    <t>7491371010</t>
  </si>
  <si>
    <t>Demontáže elektroinstalace ocelové nosné konstrukce</t>
  </si>
  <si>
    <t>-1042910079</t>
  </si>
  <si>
    <t>7491151020</t>
  </si>
  <si>
    <t>Montáž trubek ohebných elektroinstalačních vlnitých pancéřových hadic z PVC průměru do 63 mm</t>
  </si>
  <si>
    <t>7491100240</t>
  </si>
  <si>
    <t>Trubková vedení Ohebné elektroinstalační trubky KOPOFLEX  50 černá UV stabilní</t>
  </si>
  <si>
    <t>7491153020</t>
  </si>
  <si>
    <t>Montáž trubek kovových elektroinstalačních uložených volně nebo pevně závitových průměru do 42 mm</t>
  </si>
  <si>
    <t>7491100490</t>
  </si>
  <si>
    <t>Trubková vedení Kovové elektroinstalační trubky 6036 ZNM pr.36 panc.se záv.</t>
  </si>
  <si>
    <t>7491153030</t>
  </si>
  <si>
    <t>Montáž trubek kovových elektroinstalačních uložených volně nebo pevně hadic průměru do 100 mm</t>
  </si>
  <si>
    <t>7491353032</t>
  </si>
  <si>
    <t>Montáž nosné ocelové konstrukce nosných ocelových konstrukce pro přístroje a zařízení z válcovaných profilů U, L, I , hmotnosti do 50 kg</t>
  </si>
  <si>
    <t>7491353034</t>
  </si>
  <si>
    <t>Montáž nosné ocelové konstrukce nosných ocelových konstrukce pro přístroje a zařízení z válcovaných profilů U, L, I , hmotnosti do 100 kg</t>
  </si>
  <si>
    <t>7491353085</t>
  </si>
  <si>
    <t>Montáž nosné ocelové konstrukce dokončovací práce v kobce vn do 35 kV</t>
  </si>
  <si>
    <t>7491651010</t>
  </si>
  <si>
    <t>Montáž vnitřního uzemnění uzemňovacích vodičů pevně na povrchu z pozinkované oceli (FeZn) do 120 mm2</t>
  </si>
  <si>
    <t>7491652010</t>
  </si>
  <si>
    <t>Montáž vnějšího uzemnění uzemňovacích vodičů v zemi z pozinkované oceli (FeZn) do 120 mm2</t>
  </si>
  <si>
    <t>7491652020</t>
  </si>
  <si>
    <t>Montáž vnějšího uzemnění uzemňovacích vodičů v zemi měděných (Cu) nebo z nerezové oceli do 120 mm2</t>
  </si>
  <si>
    <t>7491654012</t>
  </si>
  <si>
    <t>Montáž svorek spojovacích se 3 a více šrouby (typ ST, SJ, SK, SZ, SR01, 02, aj.)</t>
  </si>
  <si>
    <t>7491600180</t>
  </si>
  <si>
    <t>Uzemnění Vnější Uzemňovací vedení v zemi, páskem FeZn do 120 mm2</t>
  </si>
  <si>
    <t>7491600190</t>
  </si>
  <si>
    <t>Uzemnění Vnější Uzemňovací vedení v zemi, kruhovým vodičem FeZn do D=10 mm</t>
  </si>
  <si>
    <t>7491601460</t>
  </si>
  <si>
    <t>Uzemnění Hromosvodné vedení Svorka SR 3a - litinová</t>
  </si>
  <si>
    <t>7492501930</t>
  </si>
  <si>
    <t>Kabely, vodiče, šňůry Cu - nn Kabel silový 4 a 5-žílový Cu, plastová izolace CYKY 4J6 (4Bx6)</t>
  </si>
  <si>
    <t>7491671010</t>
  </si>
  <si>
    <t>Demontáž stávajícího uzemnění vnitřního</t>
  </si>
  <si>
    <t>7492151010</t>
  </si>
  <si>
    <t>Montáž spojovacího vedení z Cu nebo Al pasů do 50x10 mm</t>
  </si>
  <si>
    <t>7492472020</t>
  </si>
  <si>
    <t>Demontáže přípojnic a spojovacích vedení spojovacího vedení z Cu/Al pasu vč. podpěrných izolátorů</t>
  </si>
  <si>
    <t>7491100200</t>
  </si>
  <si>
    <t>Trubková vedení Ohebné elektroinstalační trubky KOPOFLEX  63 rudá</t>
  </si>
  <si>
    <t>7492600190</t>
  </si>
  <si>
    <t>Kabely, vodiče, šňůry Al - nn Kabel silový 4 a 5-žílový, plastová izolace 1-AYKY 4x16</t>
  </si>
  <si>
    <t>7492103360</t>
  </si>
  <si>
    <t>Spojovací vedení, podpěrné izolátory Spojky, ukončení pasu, ostatní Spojka SLV 240AL smrš.(SE300+SE150)</t>
  </si>
  <si>
    <t>7491600130</t>
  </si>
  <si>
    <t>Uzemnění Vnější Zemnící pásek stožáru TV FeZn 30x4 mm2 v délce 25 m</t>
  </si>
  <si>
    <t>7492553010</t>
  </si>
  <si>
    <t>Montáž kabelů 2- a 3-žílových Cu do 16 mm2</t>
  </si>
  <si>
    <t>7492554010</t>
  </si>
  <si>
    <t>Montáž kabelů 4- a 5-žílových Cu do 16 mm2</t>
  </si>
  <si>
    <t>7492555026</t>
  </si>
  <si>
    <t>Montáž kabelů vícežílových Cu 7 x 4 mm2</t>
  </si>
  <si>
    <t>7492502160</t>
  </si>
  <si>
    <t>Kabely, vodiče, šňůry Cu - nn Kabel silový více-žílový Cu, plastová izolace CYKY 12J4  (12Cx4)</t>
  </si>
  <si>
    <t>7492502120</t>
  </si>
  <si>
    <t>Kabely, vodiče, šňůry Cu - nn Kabel silový více-žílový Cu, plastová izolace CYKY 7J4 (7Cx4)</t>
  </si>
  <si>
    <t>7492555028</t>
  </si>
  <si>
    <t>Montáž kabelů vícežílových Cu 12 x 4 mm2</t>
  </si>
  <si>
    <t>7492651010</t>
  </si>
  <si>
    <t>Montáž kabelů jednožílových Al do 240 mm2</t>
  </si>
  <si>
    <t>7492652012</t>
  </si>
  <si>
    <t>Montáž kabelů 4- a 5-žílových Al do 50 mm2</t>
  </si>
  <si>
    <t>7492652014</t>
  </si>
  <si>
    <t>Montáž kabelů 4- a 5-žílových Al do 150 mm2</t>
  </si>
  <si>
    <t>7492652016</t>
  </si>
  <si>
    <t>Montáž kabelů 4- a 5-žílových Al do 240 mm2</t>
  </si>
  <si>
    <t>7492751022</t>
  </si>
  <si>
    <t>Montáž ukončení kabelů nn v rozvaděči nebo na přístroji izolovaných s označením 2 - 5-ti žílových do 25 mm2</t>
  </si>
  <si>
    <t>7492751024</t>
  </si>
  <si>
    <t>Montáž ukončení kabelů nn v rozvaděči nebo na přístroji izolovaných s označením 2 - 5-ti žílových do 70 mm2</t>
  </si>
  <si>
    <t>7492751026</t>
  </si>
  <si>
    <t>Montáž ukončení kabelů nn v rozvaděči nebo na přístroji izolovaných s označením 2 - 5-ti žílových do 150 mm2</t>
  </si>
  <si>
    <t>7492751028</t>
  </si>
  <si>
    <t>Montáž ukončení kabelů nn v rozvaděči nebo na přístroji izolovaných s označením 2 - 5-ti žílových do 240 mm2</t>
  </si>
  <si>
    <t>7492752010</t>
  </si>
  <si>
    <t>Montáž ukončení kabelů nn kabelovou spojkou 3/4/5 - žílové kabely s plastovou izolací do 16 mm2</t>
  </si>
  <si>
    <t>7492752014</t>
  </si>
  <si>
    <t>Montáž ukončení kabelů nn kabelovou spojkou 3/4/5 - žílové kabely s plastovou izolací do 70 mm2</t>
  </si>
  <si>
    <t>7590540825</t>
  </si>
  <si>
    <t>Slaboproudé rozvody, kabely pro přívod a vnitřní instalaci Spojky metalických kabelů a příslušenství Teplem smrštitelná zesílená spojka s hliníkovou kostrou pro netlakované kabely XAGA 550-122/30-650</t>
  </si>
  <si>
    <t>7492752050</t>
  </si>
  <si>
    <t>Montáž ukončení kabelů nn kabelovou spojkou vícežilové kabely s plastovou izolací do 2,5 mm2 22-40 - žílové kabely</t>
  </si>
  <si>
    <t>7492756030</t>
  </si>
  <si>
    <t>Pomocné práce pro montáž kabelů vyhledání stávajících kabelů ( měření, sonda )</t>
  </si>
  <si>
    <t>7493100050</t>
  </si>
  <si>
    <t>Venkovní osvětlení Osvětlovací stožáry sklopné výšky od 7 do 9 m, žárově zinkovaný, vč. Výstroje,stožár nesmí mít dvířka (z důvodu neoprávněného vstupu</t>
  </si>
  <si>
    <t>Poznámka k položce:
přístup ke svorkovnici bude možný až po sklopení stožáru, kdy se dolní část plně otevře a umožní snadný přístup ke svorkovnicím.</t>
  </si>
  <si>
    <t>7493100550</t>
  </si>
  <si>
    <t>Venkovní osvětlení Svítidla pro železnici na železniční stožár pro zdroj do SHC 150W</t>
  </si>
  <si>
    <t>7493151010</t>
  </si>
  <si>
    <t>Montáž osvětlovacích stožárů včetně výstroje sklopných výšky do 12 m</t>
  </si>
  <si>
    <t>7493151030</t>
  </si>
  <si>
    <t>Montáž osvětlovacích stožárů včetně výstroje pevných sadových výšky do 6 m</t>
  </si>
  <si>
    <t>7493151510</t>
  </si>
  <si>
    <t>Montáž osvětlovací věže v kolejišti trubkové výšky do 25 m</t>
  </si>
  <si>
    <t>7493151530</t>
  </si>
  <si>
    <t>Montáž osvětlovací věže v kolejišti plošiny na věž výšky do 25 m</t>
  </si>
  <si>
    <t>7493151540</t>
  </si>
  <si>
    <t>Montáž osvětlovací věže v kolejišti žebříku na věž výšky do 25 m</t>
  </si>
  <si>
    <t>7493100340</t>
  </si>
  <si>
    <t>Venkovní osvětlení Osvětlovací věže Svorníkový (kotevní) koš pro OSŽ 20P pozinkovaný</t>
  </si>
  <si>
    <t>7493100350</t>
  </si>
  <si>
    <t>Venkovní osvětlení Osvětlovací věže Železniční trubková do 20m, metalizovaná</t>
  </si>
  <si>
    <t>7495300170</t>
  </si>
  <si>
    <t>Přístroje vn Odpojovače Trojpólový 12kV, 400A</t>
  </si>
  <si>
    <t>7491100130</t>
  </si>
  <si>
    <t>Trubková vedení Ohebné elektroinstalační trubky KOPOFLEX 110 rudá</t>
  </si>
  <si>
    <t>7493152010</t>
  </si>
  <si>
    <t>Montáž ocelových výložníků pro osvětlovací stožáry na sloup nebo stěnu výšky do 6 m jednoramenných</t>
  </si>
  <si>
    <t>7493100490</t>
  </si>
  <si>
    <t>Venkovní osvětlení Výložníky pro osvětlovací stožáry SK 1- 500 žár.zinek,sadový</t>
  </si>
  <si>
    <t>7493152015</t>
  </si>
  <si>
    <t>Montáž ocelových výložníků pro osvětlovací stožáry na sloup nebo stěnu výšky do 6 m dvouramenných</t>
  </si>
  <si>
    <t>116</t>
  </si>
  <si>
    <t>7493153510</t>
  </si>
  <si>
    <t>Montáž svítidel pro veřejné osvětlení pro zdroj SHC do 150 W na městský sadový stožár</t>
  </si>
  <si>
    <t>7493155510</t>
  </si>
  <si>
    <t>Montáž stožárových rozvodnic s jedním až dvěmi jistícími prvky</t>
  </si>
  <si>
    <t>7499700380</t>
  </si>
  <si>
    <t>Nátěry trakčního vedení Barva a řed. pro jedno číslo včetně černého podklad.pruhu na podpěře TV</t>
  </si>
  <si>
    <t>69</t>
  </si>
  <si>
    <t>7499700390</t>
  </si>
  <si>
    <t>Nátěry trakčního vedení Barva a řed. pro bezpečnostní černožluté pruhy na podpěře TV</t>
  </si>
  <si>
    <t>7493156010</t>
  </si>
  <si>
    <t>Montáž rozvaděče pro napájení osvětlení železničních prostranství do 8 kusů 3-f vývodů</t>
  </si>
  <si>
    <t>71</t>
  </si>
  <si>
    <t>7493171010</t>
  </si>
  <si>
    <t>Demontáž osvětlovacích stožárů výšky do 6 m</t>
  </si>
  <si>
    <t>73</t>
  </si>
  <si>
    <t>7493171012</t>
  </si>
  <si>
    <t>Demontáž osvětlovacích stožárů výšky přes 6 do 14 m</t>
  </si>
  <si>
    <t>7493174015</t>
  </si>
  <si>
    <t>Demontáž svítidel z osvětlovacího stožáru, osvětlovací věže nebo brány trakčního vedení</t>
  </si>
  <si>
    <t>7493655035</t>
  </si>
  <si>
    <t>Montáž skříní elektroměrových venkovních pro přímé měření do 80 A pro připojení kabelů do 16 mm2 v sestavě s elektroměrným rozvaděčem pro připojení kabelů do 240 mm2 s 1-2 sadami pojistkových spodků kompaktní pilíř</t>
  </si>
  <si>
    <t>77</t>
  </si>
  <si>
    <t>7494152025</t>
  </si>
  <si>
    <t>Montáž prázdných rozvodnic plastových nebo oceloplechových min. IP 55, třída izolace II, rozměru š 800-1 250 mm, v 500-1 500 mm</t>
  </si>
  <si>
    <t>140</t>
  </si>
  <si>
    <t>7494153015</t>
  </si>
  <si>
    <t>Montáž prázdných plastových kabelových skříní min. IP 44, výšky do 800 mm, hloubky do 320 mm kompaktní pilíř š 660-1 060 mm</t>
  </si>
  <si>
    <t>142</t>
  </si>
  <si>
    <t>79</t>
  </si>
  <si>
    <t>7493601180</t>
  </si>
  <si>
    <t>Kabelové a zásuvkové skříně, elektroměrové rozvaděče Prázdné skříně a pilíře Skříň plastová kompaktní pilíř včetně základu, IP44, šířka do 600 mm, výška do 1.000 mm, hloubka do 300 mm, PUR lak</t>
  </si>
  <si>
    <t>144</t>
  </si>
  <si>
    <t>7494253010</t>
  </si>
  <si>
    <t>Montáž kompenzačního rozvaděče včetně skříně a regulátoru do 100 kVAr</t>
  </si>
  <si>
    <t>146</t>
  </si>
  <si>
    <t>81</t>
  </si>
  <si>
    <t>7494271010</t>
  </si>
  <si>
    <t>Demontáž rozvaděčů rozvodnice nn</t>
  </si>
  <si>
    <t>148</t>
  </si>
  <si>
    <t>7494271020</t>
  </si>
  <si>
    <t>Demontáž rozvaděčů ovládací skříně nebo ovládacího rozvaděče nn</t>
  </si>
  <si>
    <t>150</t>
  </si>
  <si>
    <t>83</t>
  </si>
  <si>
    <t>7494271030</t>
  </si>
  <si>
    <t>Demontáž rozvaděčů kompenzačního kondenzátoru z rozvaděče</t>
  </si>
  <si>
    <t>152</t>
  </si>
  <si>
    <t>7494352010</t>
  </si>
  <si>
    <t>Montáž spínacích bloků kompaktních jističů 160 A (do 25 kA) s nadproudovou spouští do 80 A</t>
  </si>
  <si>
    <t>154</t>
  </si>
  <si>
    <t>85</t>
  </si>
  <si>
    <t>7494454010</t>
  </si>
  <si>
    <t>Montáž odpojovačů pro trakční válcové pojistky včetně montáže pojistek 1-50 A, do 1000 V DC a 1500 V AC jednopólové</t>
  </si>
  <si>
    <t>156</t>
  </si>
  <si>
    <t>7491100120</t>
  </si>
  <si>
    <t>Trubková vedení Ohebné elektroinstalační trubky KOPOFLEX  50 rudá</t>
  </si>
  <si>
    <t>158</t>
  </si>
  <si>
    <t>87</t>
  </si>
  <si>
    <t>7494656055</t>
  </si>
  <si>
    <t>Montáž ostatních měřících přístrojů spínacích hodin 1 - 2 kanálových</t>
  </si>
  <si>
    <t>160</t>
  </si>
  <si>
    <t>7495071040</t>
  </si>
  <si>
    <t>Demontáže technologických zařízení vn odpínače do 38,5 kV včetně jeho pohonu</t>
  </si>
  <si>
    <t>162</t>
  </si>
  <si>
    <t>89</t>
  </si>
  <si>
    <t>7495071070</t>
  </si>
  <si>
    <t>Demontáže technologických zařízení vn svodičů přepětí do Un 38,5 kV</t>
  </si>
  <si>
    <t>164</t>
  </si>
  <si>
    <t>7495352010</t>
  </si>
  <si>
    <t>Montáž odpínačů/odpojovačů vn</t>
  </si>
  <si>
    <t>166</t>
  </si>
  <si>
    <t>91</t>
  </si>
  <si>
    <t>7495352020</t>
  </si>
  <si>
    <t>Montáž odpínačů/odpojovačů pohonu ručního</t>
  </si>
  <si>
    <t>168</t>
  </si>
  <si>
    <t>7495353014</t>
  </si>
  <si>
    <t>Montáž jistících přístrojů pojistkových spodků třípólových na sloupovou trafostanici</t>
  </si>
  <si>
    <t>170</t>
  </si>
  <si>
    <t>93</t>
  </si>
  <si>
    <t>7495353020</t>
  </si>
  <si>
    <t>Montáž jistících přístrojů pojistkových patron</t>
  </si>
  <si>
    <t>172</t>
  </si>
  <si>
    <t>7495372010</t>
  </si>
  <si>
    <t>Demontáže jistících přístrojů ze sloupové trafostanice třípólového VN spodku</t>
  </si>
  <si>
    <t>174</t>
  </si>
  <si>
    <t>95</t>
  </si>
  <si>
    <t>7497150510</t>
  </si>
  <si>
    <t>Zhotovení základu trakčního vedení včetně geodet. bodu, vytyčení a sondy, výkop zemina tř. 2 až 4 hloubeného</t>
  </si>
  <si>
    <t>176</t>
  </si>
  <si>
    <t>7497152010</t>
  </si>
  <si>
    <t>Montáž kotevního sloupku trakčního vedení</t>
  </si>
  <si>
    <t>178</t>
  </si>
  <si>
    <t>97</t>
  </si>
  <si>
    <t>7497251015</t>
  </si>
  <si>
    <t>Montáž stožárů trakčního vedení výšky do 14 m, typ TS, TSI, TBS, TBSI</t>
  </si>
  <si>
    <t>180</t>
  </si>
  <si>
    <t>7497271005</t>
  </si>
  <si>
    <t>Demontáže zařízení trakčního vedení stožáru D, T, TB</t>
  </si>
  <si>
    <t>182</t>
  </si>
  <si>
    <t>99</t>
  </si>
  <si>
    <t>7497271025</t>
  </si>
  <si>
    <t>Demontáže zařízení trakčního vedení stožáru P</t>
  </si>
  <si>
    <t>184</t>
  </si>
  <si>
    <t>7497271045</t>
  </si>
  <si>
    <t>Demontáže zařízení trakčního vedení stožáru konzoly TV</t>
  </si>
  <si>
    <t>186</t>
  </si>
  <si>
    <t>101</t>
  </si>
  <si>
    <t>7497350020</t>
  </si>
  <si>
    <t>Montáž závěsu na konzole bez přídavného lana</t>
  </si>
  <si>
    <t>188</t>
  </si>
  <si>
    <t>7497350070</t>
  </si>
  <si>
    <t>Uvolnění a zpětná montáž troleje nebo nosného lana z ramene trakčního vedení, SIK, závěsu</t>
  </si>
  <si>
    <t>190</t>
  </si>
  <si>
    <t>103</t>
  </si>
  <si>
    <t>7497350115</t>
  </si>
  <si>
    <t>Montáž závěsu nebo pevného bodu na bráně</t>
  </si>
  <si>
    <t>192</t>
  </si>
  <si>
    <t>7497350190</t>
  </si>
  <si>
    <t>Montáž křížení sestav</t>
  </si>
  <si>
    <t>194</t>
  </si>
  <si>
    <t>105</t>
  </si>
  <si>
    <t>7497350200</t>
  </si>
  <si>
    <t>Montáž věšáku troleje</t>
  </si>
  <si>
    <t>196</t>
  </si>
  <si>
    <t>7497350230</t>
  </si>
  <si>
    <t>Montáž spojky - svorky dvou lan nebo troleje a lana</t>
  </si>
  <si>
    <t>198</t>
  </si>
  <si>
    <t>107</t>
  </si>
  <si>
    <t>7497350240</t>
  </si>
  <si>
    <t>Montáž spojky - svorky sjízdné trolejové</t>
  </si>
  <si>
    <t>200</t>
  </si>
  <si>
    <t>7497350250</t>
  </si>
  <si>
    <t>Montáž děliče v troleji včetně tabulky</t>
  </si>
  <si>
    <t>202</t>
  </si>
  <si>
    <t>109</t>
  </si>
  <si>
    <t>7497350270</t>
  </si>
  <si>
    <t>Montáž pevného bodu kompenzované sestavy</t>
  </si>
  <si>
    <t>204</t>
  </si>
  <si>
    <t>7497350290</t>
  </si>
  <si>
    <t>Montáž kotvení pevného bodu na stožár T, P, 2T, DS</t>
  </si>
  <si>
    <t>206</t>
  </si>
  <si>
    <t>111</t>
  </si>
  <si>
    <t>7497350310</t>
  </si>
  <si>
    <t>Montáž kotvení pevného bodu na dvojici bran</t>
  </si>
  <si>
    <t>208</t>
  </si>
  <si>
    <t>7497350330</t>
  </si>
  <si>
    <t>Montáž lan pevných bodů a odtahů 50 mm2 Bz, Fe</t>
  </si>
  <si>
    <t>210</t>
  </si>
  <si>
    <t>113</t>
  </si>
  <si>
    <t>7497350332</t>
  </si>
  <si>
    <t>Montáž lan pevných bodů a odtahů 70 mm2 Bz, Fe</t>
  </si>
  <si>
    <t>212</t>
  </si>
  <si>
    <t>7497350350</t>
  </si>
  <si>
    <t>Montáž odtahu troleje a nosného lana</t>
  </si>
  <si>
    <t>214</t>
  </si>
  <si>
    <t>115</t>
  </si>
  <si>
    <t>7497350420</t>
  </si>
  <si>
    <t>Vložení izolace v podélných a příčných polích</t>
  </si>
  <si>
    <t>216</t>
  </si>
  <si>
    <t>7497350462</t>
  </si>
  <si>
    <t>Montáž pohyblivého kotvení sestavy trakčního vedení troleje nebo nosného lana na stožár BP 10 kN</t>
  </si>
  <si>
    <t>218</t>
  </si>
  <si>
    <t>117</t>
  </si>
  <si>
    <t>7497350700</t>
  </si>
  <si>
    <t>Tažení nosného lana do 120 mm2 Bz, Cu</t>
  </si>
  <si>
    <t>220</t>
  </si>
  <si>
    <t>7497350710</t>
  </si>
  <si>
    <t>Tažení troleje do 150 mm2 Cu</t>
  </si>
  <si>
    <t>222</t>
  </si>
  <si>
    <t>119</t>
  </si>
  <si>
    <t>7497350730</t>
  </si>
  <si>
    <t>Montáž definitivní regulace pohyblivého kotvení troleje</t>
  </si>
  <si>
    <t>224</t>
  </si>
  <si>
    <t>7497350732</t>
  </si>
  <si>
    <t>Montáž definitivní regulace pohyblivého kotvení nosného lana</t>
  </si>
  <si>
    <t>226</t>
  </si>
  <si>
    <t>121</t>
  </si>
  <si>
    <t>7497350750</t>
  </si>
  <si>
    <t>Zajištění kotvení nosného lana a troleje všech sestavení</t>
  </si>
  <si>
    <t>228</t>
  </si>
  <si>
    <t>7497350760</t>
  </si>
  <si>
    <t>Zkouška trakčního vedení vlastností mechanických</t>
  </si>
  <si>
    <t>230</t>
  </si>
  <si>
    <t>123</t>
  </si>
  <si>
    <t>7497350765</t>
  </si>
  <si>
    <t>Zkouška trakčního vedení vlastností elektrických</t>
  </si>
  <si>
    <t>232</t>
  </si>
  <si>
    <t>7497350830</t>
  </si>
  <si>
    <t>Připevnění konzoly zesilovacího, napájecího a obcházecího vedení svislý závěs na stožár T, P, BP, DS</t>
  </si>
  <si>
    <t>234</t>
  </si>
  <si>
    <t>125</t>
  </si>
  <si>
    <t>7497350835</t>
  </si>
  <si>
    <t>Připevnění konzoly zesilovacího, napájecího a obcházecího vedení "V" závěs na stožár T, P, BP, DS</t>
  </si>
  <si>
    <t>236</t>
  </si>
  <si>
    <t>7497350850</t>
  </si>
  <si>
    <t>Montáž závěsu zesilovacího, napájecího a obcházecího vedení (ZV, NV, OV) svislého 1 - 2 lan</t>
  </si>
  <si>
    <t>238</t>
  </si>
  <si>
    <t>127</t>
  </si>
  <si>
    <t>7497350860</t>
  </si>
  <si>
    <t>Montáž závěsu zesilovacího, napájecího a obcházecího vedení (ZV, NV, OV) typ "V" 1 - 2 lan</t>
  </si>
  <si>
    <t>240</t>
  </si>
  <si>
    <t>7497351400</t>
  </si>
  <si>
    <t>Upevnění konzol středové, stranové</t>
  </si>
  <si>
    <t>242</t>
  </si>
  <si>
    <t>129</t>
  </si>
  <si>
    <t>7497351590</t>
  </si>
  <si>
    <t>Montáž ukolejnění s průrazkou T, P, 2T, BP, DS, OK - 1 vodič</t>
  </si>
  <si>
    <t>244</t>
  </si>
  <si>
    <t>7497351640</t>
  </si>
  <si>
    <t>Montáž konzol pro ochranné lano na stožár T, P, BP, DS a bránu</t>
  </si>
  <si>
    <t>246</t>
  </si>
  <si>
    <t>131</t>
  </si>
  <si>
    <t>7497351755</t>
  </si>
  <si>
    <t>Připevnění štítu návěstního na samostatný sloupek</t>
  </si>
  <si>
    <t>248</t>
  </si>
  <si>
    <t>7497351780</t>
  </si>
  <si>
    <t>Číslování stožárů a pohonů odpojovačů 1 - 3 znaky</t>
  </si>
  <si>
    <t>250</t>
  </si>
  <si>
    <t>133</t>
  </si>
  <si>
    <t>7497371040</t>
  </si>
  <si>
    <t>Demontáže zařízení trakčního vedení závěsu věšáku</t>
  </si>
  <si>
    <t>252</t>
  </si>
  <si>
    <t>7497371045</t>
  </si>
  <si>
    <t>Demontáže zařízení trakčního vedení závěsu podélné nebo příčné proudové propojky</t>
  </si>
  <si>
    <t>254</t>
  </si>
  <si>
    <t>135</t>
  </si>
  <si>
    <t>7497371065</t>
  </si>
  <si>
    <t>Demontáže zařízení trakčního vedení závěsu vložené izolace</t>
  </si>
  <si>
    <t>256</t>
  </si>
  <si>
    <t>136</t>
  </si>
  <si>
    <t>7497371070</t>
  </si>
  <si>
    <t>Demontáže zařízení trakčního vedení závěsu pevného bodu</t>
  </si>
  <si>
    <t>258</t>
  </si>
  <si>
    <t>137</t>
  </si>
  <si>
    <t>7497371115</t>
  </si>
  <si>
    <t>Demontáže zařízení trakčního vedení troleje včetně nástavků stočení na buben</t>
  </si>
  <si>
    <t>260</t>
  </si>
  <si>
    <t>7497371210</t>
  </si>
  <si>
    <t>Demontáže zařízení trakčního vedení nosného lana včetně nástavků stříhání</t>
  </si>
  <si>
    <t>262</t>
  </si>
  <si>
    <t>139</t>
  </si>
  <si>
    <t>7497371310</t>
  </si>
  <si>
    <t>Demontáže zařízení trakčního vedení kotvení troleje, nosného lana pevně</t>
  </si>
  <si>
    <t>264</t>
  </si>
  <si>
    <t>7497371315</t>
  </si>
  <si>
    <t>Demontáže zařízení trakčního vedení kotvení troleje, nosného lana pohyblivě</t>
  </si>
  <si>
    <t>266</t>
  </si>
  <si>
    <t>141</t>
  </si>
  <si>
    <t>7497371725</t>
  </si>
  <si>
    <t>Demontáže zařízení trakčního vedení lávky pro odpojovač návěst pro el. provoz</t>
  </si>
  <si>
    <t>268</t>
  </si>
  <si>
    <t>7497655010</t>
  </si>
  <si>
    <t>Tažné hnací vozidlo k pracovním soupravám pro montáž a demontáž</t>
  </si>
  <si>
    <t>270</t>
  </si>
  <si>
    <t>143</t>
  </si>
  <si>
    <t>7498150515</t>
  </si>
  <si>
    <t>Vyhotovení výchozí revizní zprávy pro opravné práce pro objem investičních nákladů přes 100 000 do 500 000 Kč</t>
  </si>
  <si>
    <t>272</t>
  </si>
  <si>
    <t>7494004428</t>
  </si>
  <si>
    <t>Modulární přístroje Spínací přístroje Spínací hodiny In 16 A, Uc AC 230 V, 2x přepínací kontakt, týdenní program, 2 kanály, funkce astro, jazyk CS, EN, DE, PL, RU, IT, FR, ES, PT, NL, DA, FI, NO, SV, TR, záloha chodu</t>
  </si>
  <si>
    <t>274</t>
  </si>
  <si>
    <t>145</t>
  </si>
  <si>
    <t>7498150520</t>
  </si>
  <si>
    <t>Vyhotovení výchozí revizní zprávy pro opravné práce pro objem investičních nákladů přes 500 000 do 1 000 000 Kč</t>
  </si>
  <si>
    <t>276</t>
  </si>
  <si>
    <t>7497100020</t>
  </si>
  <si>
    <t>Základy trakčního vedení Hloubený základ TV - materiál</t>
  </si>
  <si>
    <t>278</t>
  </si>
  <si>
    <t>147</t>
  </si>
  <si>
    <t>7497100060</t>
  </si>
  <si>
    <t>Základy trakčního vedení Výztuž pro základ TV - jednodílná</t>
  </si>
  <si>
    <t>280</t>
  </si>
  <si>
    <t>7497100070</t>
  </si>
  <si>
    <t>Základy trakčního vedení Svorník kotevní kovaný pro základ TV vč. povrch. úpravy dle TKP</t>
  </si>
  <si>
    <t>282</t>
  </si>
  <si>
    <t>149</t>
  </si>
  <si>
    <t>7497100100</t>
  </si>
  <si>
    <t>Základy trakčního vedení Kotevni sloupek TV</t>
  </si>
  <si>
    <t>284</t>
  </si>
  <si>
    <t>7497100080</t>
  </si>
  <si>
    <t>Základy trakčního vedení Svorníkový koš pro základ TV</t>
  </si>
  <si>
    <t>286</t>
  </si>
  <si>
    <t>151</t>
  </si>
  <si>
    <t>7497300020</t>
  </si>
  <si>
    <t>Vodiče trakčního vedení Závěs na konzole</t>
  </si>
  <si>
    <t>288</t>
  </si>
  <si>
    <t>7497200130</t>
  </si>
  <si>
    <t>Stožáry trakčního vedení Stožár TV  -  typ  ( TS,TSI 245 ) do 10m     vč. uzavíracího nátěru</t>
  </si>
  <si>
    <t>290</t>
  </si>
  <si>
    <t>153</t>
  </si>
  <si>
    <t>7497300340</t>
  </si>
  <si>
    <t>Vodiče trakčního vedení Materiál sestavení pro kotvení pevného bodu na stož. T, P, 2T, DS</t>
  </si>
  <si>
    <t>292</t>
  </si>
  <si>
    <t>7497300550</t>
  </si>
  <si>
    <t>Vodiče trakčního vedení lano 70 mm2 Bz (např. lano nosné, směrové, příčné, pevných bodů, odtahů)</t>
  </si>
  <si>
    <t>294</t>
  </si>
  <si>
    <t>155</t>
  </si>
  <si>
    <t>7497300960</t>
  </si>
  <si>
    <t>Vodiče trakčního vedení Konzola  ZV, NV OV pro svislý závěs na T, P, BP, DS</t>
  </si>
  <si>
    <t>296</t>
  </si>
  <si>
    <t>7497300970</t>
  </si>
  <si>
    <t>Vodiče trakčního vedení Konzola  ZV, NV OV pro "V" závěs na T, P, BP, DS</t>
  </si>
  <si>
    <t>298</t>
  </si>
  <si>
    <t>157</t>
  </si>
  <si>
    <t>7497300990</t>
  </si>
  <si>
    <t>Vodiče trakčního vedení Svislý závěs 1-2 lan ZV, NV, OV</t>
  </si>
  <si>
    <t>300</t>
  </si>
  <si>
    <t>7497301010</t>
  </si>
  <si>
    <t>Vodiče trakčního vedení "V" závěs  1-2 lan ZV, NV, OV</t>
  </si>
  <si>
    <t>302</t>
  </si>
  <si>
    <t>159</t>
  </si>
  <si>
    <t>7497301800</t>
  </si>
  <si>
    <t>Vodiče trakčního vedení Materiál sestavení pro upevnění konzol středové,stranové</t>
  </si>
  <si>
    <t>304</t>
  </si>
  <si>
    <t>7497302080</t>
  </si>
  <si>
    <t>Vodiče trakčního vedení Konzola pro ochr. lano na stož. T, P, BP, DS a bránu</t>
  </si>
  <si>
    <t>306</t>
  </si>
  <si>
    <t>161</t>
  </si>
  <si>
    <t>7497200420</t>
  </si>
  <si>
    <t>Stožáry trakčního vedení Stožár TV  -  typ  ( BP  9m )    vč. podlití</t>
  </si>
  <si>
    <t>308</t>
  </si>
  <si>
    <t>7497300120</t>
  </si>
  <si>
    <t>Vodiče trakčního vedení Závěs nebo pevný bod na bráně</t>
  </si>
  <si>
    <t>310</t>
  </si>
  <si>
    <t>163</t>
  </si>
  <si>
    <t>7497300240</t>
  </si>
  <si>
    <t>Vodiče trakčního vedení Křížení sestav</t>
  </si>
  <si>
    <t>312</t>
  </si>
  <si>
    <t>7497300250</t>
  </si>
  <si>
    <t>Vodiče trakčního vedení Věšák troleje</t>
  </si>
  <si>
    <t>314</t>
  </si>
  <si>
    <t>165</t>
  </si>
  <si>
    <t>7497300270</t>
  </si>
  <si>
    <t>Vodiče trakčního vedení Proudová propojení</t>
  </si>
  <si>
    <t>316</t>
  </si>
  <si>
    <t>7497300280</t>
  </si>
  <si>
    <t>Vodiče trakčního vedení Spojka  2  lan    nebo    TR + lana</t>
  </si>
  <si>
    <t>318</t>
  </si>
  <si>
    <t>167</t>
  </si>
  <si>
    <t>7497300300</t>
  </si>
  <si>
    <t>Vodiče trakčního vedení Sjízdná spojka troleje</t>
  </si>
  <si>
    <t>320</t>
  </si>
  <si>
    <t>7497300310</t>
  </si>
  <si>
    <t>Vodiče trakčního vedení Dělič v troleji vč. tabulky</t>
  </si>
  <si>
    <t>322</t>
  </si>
  <si>
    <t>169</t>
  </si>
  <si>
    <t>7497300330</t>
  </si>
  <si>
    <t>Vodiče trakčního vedení Pevný bod kompenzované sestavy</t>
  </si>
  <si>
    <t>324</t>
  </si>
  <si>
    <t>7497300380</t>
  </si>
  <si>
    <t>Vodiče trakčního vedení Materiál sestavení pro kotvení pevného bodu na dvojici bran</t>
  </si>
  <si>
    <t>326</t>
  </si>
  <si>
    <t>171</t>
  </si>
  <si>
    <t>7497300410</t>
  </si>
  <si>
    <t>Vodiče trakčního vedení Odtah TR a NL</t>
  </si>
  <si>
    <t>328</t>
  </si>
  <si>
    <t>7497300510</t>
  </si>
  <si>
    <t>Vodiče trakčního vedení Vložená izolace v podélných a příčných polích</t>
  </si>
  <si>
    <t>330</t>
  </si>
  <si>
    <t>173</t>
  </si>
  <si>
    <t>7497300540</t>
  </si>
  <si>
    <t>Vodiče trakčního vedení lano 50 mm2 Bz (např. lano nosné, směrové, příčné, pevných bodů, odtahů)</t>
  </si>
  <si>
    <t>332</t>
  </si>
  <si>
    <t>7497300600</t>
  </si>
  <si>
    <t>Vodiče trakčního vedení Pohyb. kotvení TR nebo NL, na BP - 10kN</t>
  </si>
  <si>
    <t>334</t>
  </si>
  <si>
    <t>175</t>
  </si>
  <si>
    <t>7497300860</t>
  </si>
  <si>
    <t>Vodiče trakčního vedení Trolejový drát  100 mm2 Cu</t>
  </si>
  <si>
    <t>336</t>
  </si>
  <si>
    <t>7497301980</t>
  </si>
  <si>
    <t>Vodiče trakčního vedení Ukolejnění s průrazkou T, P, 2T, BP, DS, OK   - 1 vodič</t>
  </si>
  <si>
    <t>338</t>
  </si>
  <si>
    <t>177</t>
  </si>
  <si>
    <t>7497302240</t>
  </si>
  <si>
    <t>Vodiče trakčního vedení Materiál sestavení návěstní štít na samostatném sloupku</t>
  </si>
  <si>
    <t>340</t>
  </si>
  <si>
    <t>7498150525</t>
  </si>
  <si>
    <t>Vyhotovení výchozí revizní zprávy příplatek za každých dalších i započatých 500 000 Kč přes 1 000 000 Kč</t>
  </si>
  <si>
    <t>342</t>
  </si>
  <si>
    <t>179</t>
  </si>
  <si>
    <t>7498151015</t>
  </si>
  <si>
    <t>Provedení technické prohlídky a zkoušky na silnoproudém zařízení, zařízení TV, zařízení NS, transformoven, EPZ pro opravné práce pro objem investičních nákladů přes 100 000 do 500 000 Kč</t>
  </si>
  <si>
    <t>344</t>
  </si>
  <si>
    <t>7498153510</t>
  </si>
  <si>
    <t>Provedení prohlídky a zkoušky v provozu (§ 48) transformovny stožárové, sloupové do 1000 kVA</t>
  </si>
  <si>
    <t>346</t>
  </si>
  <si>
    <t>181</t>
  </si>
  <si>
    <t>7498153520</t>
  </si>
  <si>
    <t>Provedení prohlídky a zkoušky v provozu (§ 48) transformovny zděné, BTS, betonové do 1000 kVA</t>
  </si>
  <si>
    <t>348</t>
  </si>
  <si>
    <t>7498153522</t>
  </si>
  <si>
    <t>Provedení prohlídky a zkoušky v provozu (§ 48) transformovny zděné, BTS, betonové přes 1000 kVA</t>
  </si>
  <si>
    <t>350</t>
  </si>
  <si>
    <t>183</t>
  </si>
  <si>
    <t>7498153530</t>
  </si>
  <si>
    <t>Provedení prohlídky a zkoušky v provozu (§ 48) transformovny trakční měnírny včetně rozvodny 110 kV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</si>
  <si>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-1841923156</t>
  </si>
  <si>
    <t>7498153540</t>
  </si>
  <si>
    <t>Provedení prohlídky a zkoušky v provozu (§ 48) transformovny trakční napájecí stanice včetně rozvodny 110 kV a FKZ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</si>
  <si>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511429757</t>
  </si>
  <si>
    <t>185</t>
  </si>
  <si>
    <t>7498153550</t>
  </si>
  <si>
    <t>Provedení prohlídky a zkoušky v provozu (§ 48) transformovny trakční spínací stanice čtyř vyp</t>
  </si>
  <si>
    <t>352</t>
  </si>
  <si>
    <t>7498153560</t>
  </si>
  <si>
    <t>Provedení prohlídky a zkoušky v provozu (§ 48) transformovny transformovny 6 kV TTS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</si>
  <si>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1060680041</t>
  </si>
  <si>
    <t>187</t>
  </si>
  <si>
    <t>7498153562</t>
  </si>
  <si>
    <t>Provedení prohlídky a zkoušky v provozu (§ 48) transformovny transformovny staniční 6 kV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</si>
  <si>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-310205145</t>
  </si>
  <si>
    <t>7498153568</t>
  </si>
  <si>
    <t>Provedení prohlídky a zkoušky v provozu (§ 48) transformovny transformovny 25 kV pro ZZ</t>
  </si>
  <si>
    <t>354</t>
  </si>
  <si>
    <t>189</t>
  </si>
  <si>
    <t>7498457010</t>
  </si>
  <si>
    <t>Měření intenzity osvětlení instalovaného v rozsahu 1 000 m2 zjišťované plochy</t>
  </si>
  <si>
    <t>356</t>
  </si>
  <si>
    <t>7499151030</t>
  </si>
  <si>
    <t>Dokončovací práce zkušební provoz</t>
  </si>
  <si>
    <t>358</t>
  </si>
  <si>
    <t>191</t>
  </si>
  <si>
    <t>7491100450</t>
  </si>
  <si>
    <t>Trubková vedení Kovové elektroinstalační trubky 6042 pr.42 panc.lak.se záv.</t>
  </si>
  <si>
    <t>362</t>
  </si>
  <si>
    <t>7491600200</t>
  </si>
  <si>
    <t>Uzemnění Vnější Pásek pozink. FeZn 30x4</t>
  </si>
  <si>
    <t>364</t>
  </si>
  <si>
    <t>193</t>
  </si>
  <si>
    <t>7492205252</t>
  </si>
  <si>
    <t>Spojovací vedení, podpěrné izolátory Spojky, ukončení pasu, ostatní Kabelová koncovka do 1kV KSCZ4X 150 - 240</t>
  </si>
  <si>
    <t>366</t>
  </si>
  <si>
    <t>7492205300</t>
  </si>
  <si>
    <t>Venkovní vedení vn Příslušenství Upevnění konstrukce na podpěrný bod. Jednotlivé části konstrukce kabelového svodu se na podpěrný bod upevňují pomocí ocelové nerezové pásky š. 16 mm a spony.</t>
  </si>
  <si>
    <t>368</t>
  </si>
  <si>
    <t>195</t>
  </si>
  <si>
    <t>7492205330</t>
  </si>
  <si>
    <t>Venkovní vedení vn Příslušenství AlFe přípojnice pro připojení VN omezovačú přepětí k VN odpínači.</t>
  </si>
  <si>
    <t>sada</t>
  </si>
  <si>
    <t>370</t>
  </si>
  <si>
    <t>7492600150</t>
  </si>
  <si>
    <t>Kabely, vodiče, šňůry Al - nn Kabel silový 4 a 5-žílový, plastová izolace 1-AYKY 3x120+70</t>
  </si>
  <si>
    <t>372</t>
  </si>
  <si>
    <t>197</t>
  </si>
  <si>
    <t>7590525125</t>
  </si>
  <si>
    <t>Montáž kabelu metalického zatažení do chráničky do 2 kg/m</t>
  </si>
  <si>
    <t>374</t>
  </si>
  <si>
    <t>7494009252</t>
  </si>
  <si>
    <t>Pojistkové systémy Pojistky VN VN pojistkové vložky např. PM45 10A, Un 22/25 kV, I1 50 kA</t>
  </si>
  <si>
    <t>376</t>
  </si>
  <si>
    <t>199</t>
  </si>
  <si>
    <t>7590545070</t>
  </si>
  <si>
    <t>Montáž ukončení kabelu CYKY 4x10 ve stojanu závor nebo rozvaděči</t>
  </si>
  <si>
    <t>378</t>
  </si>
  <si>
    <t>7593505202</t>
  </si>
  <si>
    <t>Uložení HDPE trubky pro optický kabel do výkopu bez zřízení lože a bez krytí</t>
  </si>
  <si>
    <t>380</t>
  </si>
  <si>
    <t>201</t>
  </si>
  <si>
    <t>7494009260</t>
  </si>
  <si>
    <t>Pojistkové systémy Pojistky VN VN pojistkové vložky např. PM45 31,5A, Un 22/25 kV, I1 50 kA</t>
  </si>
  <si>
    <t>382</t>
  </si>
  <si>
    <t>7495300550</t>
  </si>
  <si>
    <t>Přístroje vn Příslušenství pro VN odpínače a VN vypínače Táhlo ovládací páky pro třípólový odpínač</t>
  </si>
  <si>
    <t>384</t>
  </si>
  <si>
    <t>203</t>
  </si>
  <si>
    <t>7495300150</t>
  </si>
  <si>
    <t>Přístroje vn Odpínače Ruční pohon</t>
  </si>
  <si>
    <t>386</t>
  </si>
  <si>
    <t>7492600180</t>
  </si>
  <si>
    <t>Kabely, vodiče, šňůry Al - nn Kabel silový 4 a 5-žílový, plastová izolace 1-AYKY 3x240+120</t>
  </si>
  <si>
    <t>388</t>
  </si>
  <si>
    <t>205</t>
  </si>
  <si>
    <t>7494009256</t>
  </si>
  <si>
    <t>Pojistkové systémy Pojistky VN VN pojistkové vložky např. PM45 20A, Un 22/25 kV, I1 50 kA</t>
  </si>
  <si>
    <t>390</t>
  </si>
  <si>
    <t>7491600020</t>
  </si>
  <si>
    <t>Uzemnění Vnitřní Uzemňovací vedení na povrchu, páskem FeZn do 120 mm2</t>
  </si>
  <si>
    <t>394</t>
  </si>
  <si>
    <t>207</t>
  </si>
  <si>
    <t>7492103550</t>
  </si>
  <si>
    <t>Spojovací vedení, podpěrné izolátory Spojky, ukončení pasu, ostatní Spojka SVCZ-S4-1 4x6-4-35mm2 AL+Cu</t>
  </si>
  <si>
    <t>396</t>
  </si>
  <si>
    <t>7492103060</t>
  </si>
  <si>
    <t>Spojovací vedení, podpěrné izolátory Spojky, ukončení pasu, ostatní Spojka RayGel-22-M-5 gelová  5 x 1,5 - 6</t>
  </si>
  <si>
    <t>398</t>
  </si>
  <si>
    <t>1.3 - Položky VRN</t>
  </si>
  <si>
    <t>VRN - Vedlejší rozpočtové náklady</t>
  </si>
  <si>
    <t>9901000700</t>
  </si>
  <si>
    <t>Doprava dodávek zhotovitele, dodávek objednatele nebo výzisku mechanizací o nosnosti do 3,5 t do 100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kus stroje.</t>
  </si>
  <si>
    <t>1842561398</t>
  </si>
  <si>
    <t>9902200700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</si>
  <si>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</si>
  <si>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-1282870506</t>
  </si>
  <si>
    <t>9903100100</t>
  </si>
  <si>
    <t xml:space="preserve">Přeprava mechanizace na místo prováděných prací o hmotnosti do 12 t přes 50 do 100 km Poznámka: Ceny jsou určeny pro dopravu mechanizmů na místo prováděných prací po silnici i po kolejích.
V ceně jsou započteny i náklady na zpáteční cestu dopravního prostředku. 
Měrnou jednotkou je kus přepravovaného stroje. 
</t>
  </si>
  <si>
    <t>2006579461</t>
  </si>
  <si>
    <t>VRN</t>
  </si>
  <si>
    <t>Vedlejší rozpočtové náklady</t>
  </si>
  <si>
    <t>012303000</t>
  </si>
  <si>
    <t>Geodetické práce po ukončení opravy</t>
  </si>
  <si>
    <t>%</t>
  </si>
  <si>
    <t>-1144982428</t>
  </si>
  <si>
    <t>013003004</t>
  </si>
  <si>
    <t>Projektové práce v rozsahu ZRN přes 5 do 20 mil. Kč</t>
  </si>
  <si>
    <t>2064488756</t>
  </si>
  <si>
    <t>1.4 - Položky HZS</t>
  </si>
  <si>
    <t>HZS - Hodinové zúčtovací sazby</t>
  </si>
  <si>
    <t>HZS</t>
  </si>
  <si>
    <t>Hodinové zúčtovací sazby</t>
  </si>
  <si>
    <t>HZS3132</t>
  </si>
  <si>
    <t>Hodinová zúčtovací sazba elektromontér VN a VVN odborný</t>
  </si>
  <si>
    <t>262144</t>
  </si>
  <si>
    <t>HZS3222</t>
  </si>
  <si>
    <t>Hodinová zúčtovací sazba montér slaboproudých zařízení odborný</t>
  </si>
  <si>
    <t>HZS4122</t>
  </si>
  <si>
    <t>Hodinová zúčtovací sazba obsluha strojů speciálních</t>
  </si>
  <si>
    <t>HZS4132</t>
  </si>
  <si>
    <t>Hodinová zúčtovací sazba jeřábník specialista</t>
  </si>
  <si>
    <t>HZS4142</t>
  </si>
  <si>
    <t>Hodinová zúčtovací sazba vazač břemen odborný</t>
  </si>
  <si>
    <t>HZS4232</t>
  </si>
  <si>
    <t>Hodinová zúčtovací sazba technik odborný</t>
  </si>
  <si>
    <t>7499151010</t>
  </si>
  <si>
    <t>Dokončovací práce na elektrickém zařízení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</si>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</sst>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41" fillId="2" borderId="0" xfId="1" applyFill="1"/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2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7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5" fillId="0" borderId="20" xfId="0" applyFont="1" applyBorder="1" applyAlignment="1" applyProtection="1">
      <alignment horizontal="center" vertical="center" wrapText="1"/>
    </xf>
    <xf numFmtId="0" fontId="15" fillId="0" borderId="21" xfId="0" applyFont="1" applyBorder="1" applyAlignment="1" applyProtection="1">
      <alignment horizontal="center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9" fillId="0" borderId="18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6" fillId="0" borderId="18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23" xfId="0" applyNumberFormat="1" applyFont="1" applyBorder="1" applyAlignment="1" applyProtection="1">
      <alignment vertical="center"/>
    </xf>
    <xf numFmtId="4" fontId="26" fillId="0" borderId="24" xfId="0" applyNumberFormat="1" applyFont="1" applyBorder="1" applyAlignment="1" applyProtection="1">
      <alignment vertical="center"/>
    </xf>
    <xf numFmtId="166" fontId="26" fillId="0" borderId="24" xfId="0" applyNumberFormat="1" applyFont="1" applyBorder="1" applyAlignment="1" applyProtection="1">
      <alignment vertical="center"/>
    </xf>
    <xf numFmtId="4" fontId="26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27" fillId="2" borderId="0" xfId="1" applyFont="1" applyFill="1" applyAlignment="1">
      <alignment vertical="center"/>
    </xf>
    <xf numFmtId="0" fontId="9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9" fillId="0" borderId="16" xfId="0" applyNumberFormat="1" applyFont="1" applyBorder="1" applyAlignment="1" applyProtection="1"/>
    <xf numFmtId="166" fontId="29" fillId="0" borderId="17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1" fillId="0" borderId="28" xfId="0" applyFont="1" applyBorder="1" applyAlignment="1" applyProtection="1">
      <alignment horizontal="center" vertical="center"/>
    </xf>
    <xf numFmtId="49" fontId="31" fillId="0" borderId="28" xfId="0" applyNumberFormat="1" applyFont="1" applyBorder="1" applyAlignment="1" applyProtection="1">
      <alignment horizontal="left" vertical="center" wrapText="1"/>
    </xf>
    <xf numFmtId="0" fontId="31" fillId="0" borderId="28" xfId="0" applyFont="1" applyBorder="1" applyAlignment="1" applyProtection="1">
      <alignment horizontal="left" vertical="center" wrapText="1"/>
    </xf>
    <xf numFmtId="0" fontId="31" fillId="0" borderId="28" xfId="0" applyFont="1" applyBorder="1" applyAlignment="1" applyProtection="1">
      <alignment horizontal="center" vertical="center" wrapText="1"/>
    </xf>
    <xf numFmtId="167" fontId="31" fillId="0" borderId="28" xfId="0" applyNumberFormat="1" applyFont="1" applyBorder="1" applyAlignment="1" applyProtection="1">
      <alignment vertical="center"/>
    </xf>
    <xf numFmtId="4" fontId="31" fillId="3" borderId="28" xfId="0" applyNumberFormat="1" applyFont="1" applyFill="1" applyBorder="1" applyAlignment="1" applyProtection="1">
      <alignment vertical="center"/>
      <protection locked="0"/>
    </xf>
    <xf numFmtId="4" fontId="31" fillId="0" borderId="28" xfId="0" applyNumberFormat="1" applyFont="1" applyBorder="1" applyAlignment="1" applyProtection="1">
      <alignment vertical="center"/>
    </xf>
    <xf numFmtId="0" fontId="31" fillId="0" borderId="5" xfId="0" applyFont="1" applyBorder="1" applyAlignment="1">
      <alignment vertical="center"/>
    </xf>
    <xf numFmtId="0" fontId="31" fillId="3" borderId="28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31" fillId="0" borderId="24" xfId="0" applyFont="1" applyBorder="1" applyAlignment="1" applyProtection="1">
      <alignment horizontal="center"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34" fillId="0" borderId="29" xfId="0" applyFont="1" applyBorder="1" applyAlignment="1" applyProtection="1">
      <alignment vertical="center" wrapText="1"/>
      <protection locked="0"/>
    </xf>
    <xf numFmtId="0" fontId="34" fillId="0" borderId="30" xfId="0" applyFont="1" applyBorder="1" applyAlignment="1" applyProtection="1">
      <alignment vertical="center" wrapText="1"/>
      <protection locked="0"/>
    </xf>
    <xf numFmtId="0" fontId="34" fillId="0" borderId="31" xfId="0" applyFont="1" applyBorder="1" applyAlignment="1" applyProtection="1">
      <alignment vertical="center" wrapText="1"/>
      <protection locked="0"/>
    </xf>
    <xf numFmtId="0" fontId="34" fillId="0" borderId="32" xfId="0" applyFont="1" applyBorder="1" applyAlignment="1" applyProtection="1">
      <alignment horizontal="center" vertical="center" wrapText="1"/>
      <protection locked="0"/>
    </xf>
    <xf numFmtId="0" fontId="34" fillId="0" borderId="33" xfId="0" applyFont="1" applyBorder="1" applyAlignment="1" applyProtection="1">
      <alignment horizontal="center" vertical="center" wrapText="1"/>
      <protection locked="0"/>
    </xf>
    <xf numFmtId="0" fontId="34" fillId="0" borderId="32" xfId="0" applyFont="1" applyBorder="1" applyAlignment="1" applyProtection="1">
      <alignment vertical="center" wrapText="1"/>
      <protection locked="0"/>
    </xf>
    <xf numFmtId="0" fontId="34" fillId="0" borderId="33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49" fontId="37" fillId="0" borderId="1" xfId="0" applyNumberFormat="1" applyFont="1" applyBorder="1" applyAlignment="1" applyProtection="1">
      <alignment vertical="center" wrapText="1"/>
      <protection locked="0"/>
    </xf>
    <xf numFmtId="0" fontId="34" fillId="0" borderId="35" xfId="0" applyFont="1" applyBorder="1" applyAlignment="1" applyProtection="1">
      <alignment vertical="center" wrapText="1"/>
      <protection locked="0"/>
    </xf>
    <xf numFmtId="0" fontId="38" fillId="0" borderId="34" xfId="0" applyFont="1" applyBorder="1" applyAlignment="1" applyProtection="1">
      <alignment vertical="center" wrapText="1"/>
      <protection locked="0"/>
    </xf>
    <xf numFmtId="0" fontId="34" fillId="0" borderId="36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top"/>
      <protection locked="0"/>
    </xf>
    <xf numFmtId="0" fontId="34" fillId="0" borderId="0" xfId="0" applyFont="1" applyAlignment="1" applyProtection="1">
      <alignment vertical="top"/>
      <protection locked="0"/>
    </xf>
    <xf numFmtId="0" fontId="34" fillId="0" borderId="29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 applyProtection="1">
      <alignment horizontal="left" vertical="center"/>
      <protection locked="0"/>
    </xf>
    <xf numFmtId="0" fontId="34" fillId="0" borderId="31" xfId="0" applyFont="1" applyBorder="1" applyAlignment="1" applyProtection="1">
      <alignment horizontal="left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4" fillId="0" borderId="33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1" xfId="0" applyFont="1" applyFill="1" applyBorder="1" applyAlignment="1" applyProtection="1">
      <alignment horizontal="left" vertical="center"/>
      <protection locked="0"/>
    </xf>
    <xf numFmtId="0" fontId="37" fillId="0" borderId="1" xfId="0" applyFont="1" applyFill="1" applyBorder="1" applyAlignment="1" applyProtection="1">
      <alignment horizontal="center" vertical="center"/>
      <protection locked="0"/>
    </xf>
    <xf numFmtId="0" fontId="34" fillId="0" borderId="35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4" fillId="0" borderId="36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4" fillId="0" borderId="29" xfId="0" applyFont="1" applyBorder="1" applyAlignment="1" applyProtection="1">
      <alignment horizontal="left" vertical="center" wrapText="1"/>
      <protection locked="0"/>
    </xf>
    <xf numFmtId="0" fontId="34" fillId="0" borderId="30" xfId="0" applyFont="1" applyBorder="1" applyAlignment="1" applyProtection="1">
      <alignment horizontal="left" vertical="center" wrapText="1"/>
      <protection locked="0"/>
    </xf>
    <xf numFmtId="0" fontId="34" fillId="0" borderId="31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7" fillId="0" borderId="35" xfId="0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vertical="center" wrapText="1"/>
      <protection locked="0"/>
    </xf>
    <xf numFmtId="0" fontId="37" fillId="0" borderId="36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1" xfId="0" applyFont="1" applyBorder="1" applyAlignment="1" applyProtection="1">
      <alignment horizontal="center" vertical="top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vertical="center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36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7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9" fillId="0" borderId="34" xfId="0" applyFont="1" applyBorder="1" applyAlignment="1" applyProtection="1">
      <protection locked="0"/>
    </xf>
    <xf numFmtId="0" fontId="34" fillId="0" borderId="32" xfId="0" applyFont="1" applyBorder="1" applyAlignment="1" applyProtection="1">
      <alignment vertical="top"/>
      <protection locked="0"/>
    </xf>
    <xf numFmtId="0" fontId="34" fillId="0" borderId="33" xfId="0" applyFont="1" applyBorder="1" applyAlignment="1" applyProtection="1">
      <alignment vertical="top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35" xfId="0" applyFont="1" applyBorder="1" applyAlignment="1" applyProtection="1">
      <alignment vertical="top"/>
      <protection locked="0"/>
    </xf>
    <xf numFmtId="0" fontId="34" fillId="0" borderId="34" xfId="0" applyFont="1" applyBorder="1" applyAlignment="1" applyProtection="1">
      <alignment vertical="top"/>
      <protection locked="0"/>
    </xf>
    <xf numFmtId="0" fontId="34" fillId="0" borderId="36" xfId="0" applyFont="1" applyBorder="1" applyAlignment="1" applyProtection="1">
      <alignment vertical="top"/>
      <protection locked="0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7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7" fillId="2" borderId="0" xfId="1" applyFont="1" applyFill="1" applyAlignment="1">
      <alignment vertical="center"/>
    </xf>
    <xf numFmtId="0" fontId="37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49" fontId="37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6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>
      <pane ySplit="1" topLeftCell="A2" activePane="bottomLeft" state="frozen"/>
      <selection pane="bottomLeft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>
      <c r="AR2" s="334"/>
      <c r="AS2" s="334"/>
      <c r="AT2" s="334"/>
      <c r="AU2" s="334"/>
      <c r="AV2" s="334"/>
      <c r="AW2" s="334"/>
      <c r="AX2" s="334"/>
      <c r="AY2" s="334"/>
      <c r="AZ2" s="334"/>
      <c r="BA2" s="334"/>
      <c r="BB2" s="334"/>
      <c r="BC2" s="334"/>
      <c r="BD2" s="334"/>
      <c r="BE2" s="334"/>
      <c r="BS2" s="20" t="s">
        <v>8</v>
      </c>
      <c r="BT2" s="20" t="s">
        <v>9</v>
      </c>
    </row>
    <row r="3" spans="1:74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spans="1:74" ht="36.950000000000003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14</v>
      </c>
    </row>
    <row r="5" spans="1:74" ht="14.45" customHeight="1">
      <c r="B5" s="24"/>
      <c r="C5" s="25"/>
      <c r="D5" s="30" t="s">
        <v>15</v>
      </c>
      <c r="E5" s="25"/>
      <c r="F5" s="25"/>
      <c r="G5" s="25"/>
      <c r="H5" s="25"/>
      <c r="I5" s="25"/>
      <c r="J5" s="25"/>
      <c r="K5" s="299" t="s">
        <v>16</v>
      </c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300"/>
      <c r="X5" s="300"/>
      <c r="Y5" s="300"/>
      <c r="Z5" s="300"/>
      <c r="AA5" s="300"/>
      <c r="AB5" s="300"/>
      <c r="AC5" s="300"/>
      <c r="AD5" s="300"/>
      <c r="AE5" s="300"/>
      <c r="AF5" s="300"/>
      <c r="AG5" s="300"/>
      <c r="AH5" s="300"/>
      <c r="AI5" s="300"/>
      <c r="AJ5" s="300"/>
      <c r="AK5" s="300"/>
      <c r="AL5" s="300"/>
      <c r="AM5" s="300"/>
      <c r="AN5" s="300"/>
      <c r="AO5" s="300"/>
      <c r="AP5" s="25"/>
      <c r="AQ5" s="27"/>
      <c r="BE5" s="297" t="s">
        <v>17</v>
      </c>
      <c r="BS5" s="20" t="s">
        <v>8</v>
      </c>
    </row>
    <row r="6" spans="1:74" ht="36.950000000000003" customHeight="1">
      <c r="B6" s="24"/>
      <c r="C6" s="25"/>
      <c r="D6" s="32" t="s">
        <v>18</v>
      </c>
      <c r="E6" s="25"/>
      <c r="F6" s="25"/>
      <c r="G6" s="25"/>
      <c r="H6" s="25"/>
      <c r="I6" s="25"/>
      <c r="J6" s="25"/>
      <c r="K6" s="301" t="s">
        <v>19</v>
      </c>
      <c r="L6" s="300"/>
      <c r="M6" s="300"/>
      <c r="N6" s="300"/>
      <c r="O6" s="300"/>
      <c r="P6" s="300"/>
      <c r="Q6" s="300"/>
      <c r="R6" s="300"/>
      <c r="S6" s="300"/>
      <c r="T6" s="300"/>
      <c r="U6" s="300"/>
      <c r="V6" s="300"/>
      <c r="W6" s="300"/>
      <c r="X6" s="300"/>
      <c r="Y6" s="300"/>
      <c r="Z6" s="300"/>
      <c r="AA6" s="300"/>
      <c r="AB6" s="300"/>
      <c r="AC6" s="300"/>
      <c r="AD6" s="300"/>
      <c r="AE6" s="300"/>
      <c r="AF6" s="300"/>
      <c r="AG6" s="300"/>
      <c r="AH6" s="300"/>
      <c r="AI6" s="300"/>
      <c r="AJ6" s="300"/>
      <c r="AK6" s="300"/>
      <c r="AL6" s="300"/>
      <c r="AM6" s="300"/>
      <c r="AN6" s="300"/>
      <c r="AO6" s="300"/>
      <c r="AP6" s="25"/>
      <c r="AQ6" s="27"/>
      <c r="BE6" s="298"/>
      <c r="BS6" s="20" t="s">
        <v>8</v>
      </c>
    </row>
    <row r="7" spans="1:74" ht="14.45" customHeight="1">
      <c r="B7" s="24"/>
      <c r="C7" s="25"/>
      <c r="D7" s="33" t="s">
        <v>20</v>
      </c>
      <c r="E7" s="25"/>
      <c r="F7" s="25"/>
      <c r="G7" s="25"/>
      <c r="H7" s="25"/>
      <c r="I7" s="25"/>
      <c r="J7" s="25"/>
      <c r="K7" s="31" t="s">
        <v>21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22</v>
      </c>
      <c r="AL7" s="25"/>
      <c r="AM7" s="25"/>
      <c r="AN7" s="31" t="s">
        <v>21</v>
      </c>
      <c r="AO7" s="25"/>
      <c r="AP7" s="25"/>
      <c r="AQ7" s="27"/>
      <c r="BE7" s="298"/>
      <c r="BS7" s="20" t="s">
        <v>8</v>
      </c>
    </row>
    <row r="8" spans="1:74" ht="14.45" customHeight="1">
      <c r="B8" s="24"/>
      <c r="C8" s="25"/>
      <c r="D8" s="33" t="s">
        <v>23</v>
      </c>
      <c r="E8" s="25"/>
      <c r="F8" s="25"/>
      <c r="G8" s="25"/>
      <c r="H8" s="25"/>
      <c r="I8" s="25"/>
      <c r="J8" s="25"/>
      <c r="K8" s="31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25</v>
      </c>
      <c r="AL8" s="25"/>
      <c r="AM8" s="25"/>
      <c r="AN8" s="34" t="s">
        <v>26</v>
      </c>
      <c r="AO8" s="25"/>
      <c r="AP8" s="25"/>
      <c r="AQ8" s="27"/>
      <c r="BE8" s="298"/>
      <c r="BS8" s="20" t="s">
        <v>8</v>
      </c>
    </row>
    <row r="9" spans="1:74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298"/>
      <c r="BS9" s="20" t="s">
        <v>8</v>
      </c>
    </row>
    <row r="10" spans="1:74" ht="14.45" customHeight="1">
      <c r="B10" s="24"/>
      <c r="C10" s="25"/>
      <c r="D10" s="33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28</v>
      </c>
      <c r="AL10" s="25"/>
      <c r="AM10" s="25"/>
      <c r="AN10" s="31" t="s">
        <v>21</v>
      </c>
      <c r="AO10" s="25"/>
      <c r="AP10" s="25"/>
      <c r="AQ10" s="27"/>
      <c r="BE10" s="298"/>
      <c r="BS10" s="20" t="s">
        <v>8</v>
      </c>
    </row>
    <row r="11" spans="1:74" ht="18.399999999999999" customHeight="1">
      <c r="B11" s="24"/>
      <c r="C11" s="25"/>
      <c r="D11" s="25"/>
      <c r="E11" s="31" t="s">
        <v>24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29</v>
      </c>
      <c r="AL11" s="25"/>
      <c r="AM11" s="25"/>
      <c r="AN11" s="31" t="s">
        <v>21</v>
      </c>
      <c r="AO11" s="25"/>
      <c r="AP11" s="25"/>
      <c r="AQ11" s="27"/>
      <c r="BE11" s="298"/>
      <c r="BS11" s="20" t="s">
        <v>8</v>
      </c>
    </row>
    <row r="12" spans="1:74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298"/>
      <c r="BS12" s="20" t="s">
        <v>8</v>
      </c>
    </row>
    <row r="13" spans="1:74" ht="14.45" customHeight="1">
      <c r="B13" s="24"/>
      <c r="C13" s="25"/>
      <c r="D13" s="33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28</v>
      </c>
      <c r="AL13" s="25"/>
      <c r="AM13" s="25"/>
      <c r="AN13" s="35" t="s">
        <v>31</v>
      </c>
      <c r="AO13" s="25"/>
      <c r="AP13" s="25"/>
      <c r="AQ13" s="27"/>
      <c r="BE13" s="298"/>
      <c r="BS13" s="20" t="s">
        <v>8</v>
      </c>
    </row>
    <row r="14" spans="1:74" ht="15">
      <c r="B14" s="24"/>
      <c r="C14" s="25"/>
      <c r="D14" s="25"/>
      <c r="E14" s="302" t="s">
        <v>31</v>
      </c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03"/>
      <c r="U14" s="303"/>
      <c r="V14" s="303"/>
      <c r="W14" s="303"/>
      <c r="X14" s="303"/>
      <c r="Y14" s="303"/>
      <c r="Z14" s="303"/>
      <c r="AA14" s="303"/>
      <c r="AB14" s="303"/>
      <c r="AC14" s="303"/>
      <c r="AD14" s="303"/>
      <c r="AE14" s="303"/>
      <c r="AF14" s="303"/>
      <c r="AG14" s="303"/>
      <c r="AH14" s="303"/>
      <c r="AI14" s="303"/>
      <c r="AJ14" s="303"/>
      <c r="AK14" s="33" t="s">
        <v>29</v>
      </c>
      <c r="AL14" s="25"/>
      <c r="AM14" s="25"/>
      <c r="AN14" s="35" t="s">
        <v>31</v>
      </c>
      <c r="AO14" s="25"/>
      <c r="AP14" s="25"/>
      <c r="AQ14" s="27"/>
      <c r="BE14" s="298"/>
      <c r="BS14" s="20" t="s">
        <v>8</v>
      </c>
    </row>
    <row r="15" spans="1:74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298"/>
      <c r="BS15" s="20" t="s">
        <v>6</v>
      </c>
    </row>
    <row r="16" spans="1:74" ht="14.45" customHeight="1">
      <c r="B16" s="24"/>
      <c r="C16" s="25"/>
      <c r="D16" s="33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28</v>
      </c>
      <c r="AL16" s="25"/>
      <c r="AM16" s="25"/>
      <c r="AN16" s="31" t="s">
        <v>21</v>
      </c>
      <c r="AO16" s="25"/>
      <c r="AP16" s="25"/>
      <c r="AQ16" s="27"/>
      <c r="BE16" s="298"/>
      <c r="BS16" s="20" t="s">
        <v>6</v>
      </c>
    </row>
    <row r="17" spans="2:71" ht="18.399999999999999" customHeight="1">
      <c r="B17" s="24"/>
      <c r="C17" s="25"/>
      <c r="D17" s="25"/>
      <c r="E17" s="31" t="s">
        <v>24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29</v>
      </c>
      <c r="AL17" s="25"/>
      <c r="AM17" s="25"/>
      <c r="AN17" s="31" t="s">
        <v>21</v>
      </c>
      <c r="AO17" s="25"/>
      <c r="AP17" s="25"/>
      <c r="AQ17" s="27"/>
      <c r="BE17" s="298"/>
      <c r="BS17" s="20" t="s">
        <v>33</v>
      </c>
    </row>
    <row r="18" spans="2:7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298"/>
      <c r="BS18" s="20" t="s">
        <v>8</v>
      </c>
    </row>
    <row r="19" spans="2:71" ht="14.45" customHeight="1">
      <c r="B19" s="24"/>
      <c r="C19" s="25"/>
      <c r="D19" s="33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298"/>
      <c r="BS19" s="20" t="s">
        <v>8</v>
      </c>
    </row>
    <row r="20" spans="2:71" ht="16.5" customHeight="1">
      <c r="B20" s="24"/>
      <c r="C20" s="25"/>
      <c r="D20" s="25"/>
      <c r="E20" s="304" t="s">
        <v>21</v>
      </c>
      <c r="F20" s="304"/>
      <c r="G20" s="304"/>
      <c r="H20" s="304"/>
      <c r="I20" s="304"/>
      <c r="J20" s="304"/>
      <c r="K20" s="304"/>
      <c r="L20" s="304"/>
      <c r="M20" s="304"/>
      <c r="N20" s="304"/>
      <c r="O20" s="304"/>
      <c r="P20" s="304"/>
      <c r="Q20" s="304"/>
      <c r="R20" s="304"/>
      <c r="S20" s="304"/>
      <c r="T20" s="304"/>
      <c r="U20" s="304"/>
      <c r="V20" s="304"/>
      <c r="W20" s="304"/>
      <c r="X20" s="304"/>
      <c r="Y20" s="304"/>
      <c r="Z20" s="304"/>
      <c r="AA20" s="304"/>
      <c r="AB20" s="304"/>
      <c r="AC20" s="304"/>
      <c r="AD20" s="304"/>
      <c r="AE20" s="304"/>
      <c r="AF20" s="304"/>
      <c r="AG20" s="304"/>
      <c r="AH20" s="304"/>
      <c r="AI20" s="304"/>
      <c r="AJ20" s="304"/>
      <c r="AK20" s="304"/>
      <c r="AL20" s="304"/>
      <c r="AM20" s="304"/>
      <c r="AN20" s="304"/>
      <c r="AO20" s="25"/>
      <c r="AP20" s="25"/>
      <c r="AQ20" s="27"/>
      <c r="BE20" s="298"/>
      <c r="BS20" s="20" t="s">
        <v>6</v>
      </c>
    </row>
    <row r="21" spans="2:7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298"/>
    </row>
    <row r="22" spans="2:71" ht="6.95" customHeight="1">
      <c r="B22" s="24"/>
      <c r="C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5"/>
      <c r="AQ22" s="27"/>
      <c r="BE22" s="298"/>
    </row>
    <row r="23" spans="2:71" s="1" customFormat="1" ht="25.9" customHeight="1">
      <c r="B23" s="37"/>
      <c r="C23" s="38"/>
      <c r="D23" s="39" t="s">
        <v>35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305">
        <f>ROUND(AG51,2)</f>
        <v>0</v>
      </c>
      <c r="AL23" s="306"/>
      <c r="AM23" s="306"/>
      <c r="AN23" s="306"/>
      <c r="AO23" s="306"/>
      <c r="AP23" s="38"/>
      <c r="AQ23" s="41"/>
      <c r="BE23" s="298"/>
    </row>
    <row r="24" spans="2:7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298"/>
    </row>
    <row r="25" spans="2:71" s="1" customFormat="1" ht="13.5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07" t="s">
        <v>36</v>
      </c>
      <c r="M25" s="307"/>
      <c r="N25" s="307"/>
      <c r="O25" s="307"/>
      <c r="P25" s="38"/>
      <c r="Q25" s="38"/>
      <c r="R25" s="38"/>
      <c r="S25" s="38"/>
      <c r="T25" s="38"/>
      <c r="U25" s="38"/>
      <c r="V25" s="38"/>
      <c r="W25" s="307" t="s">
        <v>37</v>
      </c>
      <c r="X25" s="307"/>
      <c r="Y25" s="307"/>
      <c r="Z25" s="307"/>
      <c r="AA25" s="307"/>
      <c r="AB25" s="307"/>
      <c r="AC25" s="307"/>
      <c r="AD25" s="307"/>
      <c r="AE25" s="307"/>
      <c r="AF25" s="38"/>
      <c r="AG25" s="38"/>
      <c r="AH25" s="38"/>
      <c r="AI25" s="38"/>
      <c r="AJ25" s="38"/>
      <c r="AK25" s="307" t="s">
        <v>38</v>
      </c>
      <c r="AL25" s="307"/>
      <c r="AM25" s="307"/>
      <c r="AN25" s="307"/>
      <c r="AO25" s="307"/>
      <c r="AP25" s="38"/>
      <c r="AQ25" s="41"/>
      <c r="BE25" s="298"/>
    </row>
    <row r="26" spans="2:71" s="2" customFormat="1" ht="14.45" customHeight="1">
      <c r="B26" s="43"/>
      <c r="C26" s="44"/>
      <c r="D26" s="45" t="s">
        <v>39</v>
      </c>
      <c r="E26" s="44"/>
      <c r="F26" s="45" t="s">
        <v>40</v>
      </c>
      <c r="G26" s="44"/>
      <c r="H26" s="44"/>
      <c r="I26" s="44"/>
      <c r="J26" s="44"/>
      <c r="K26" s="44"/>
      <c r="L26" s="308">
        <v>0.21</v>
      </c>
      <c r="M26" s="309"/>
      <c r="N26" s="309"/>
      <c r="O26" s="309"/>
      <c r="P26" s="44"/>
      <c r="Q26" s="44"/>
      <c r="R26" s="44"/>
      <c r="S26" s="44"/>
      <c r="T26" s="44"/>
      <c r="U26" s="44"/>
      <c r="V26" s="44"/>
      <c r="W26" s="310">
        <f>ROUND(AZ51,2)</f>
        <v>0</v>
      </c>
      <c r="X26" s="309"/>
      <c r="Y26" s="309"/>
      <c r="Z26" s="309"/>
      <c r="AA26" s="309"/>
      <c r="AB26" s="309"/>
      <c r="AC26" s="309"/>
      <c r="AD26" s="309"/>
      <c r="AE26" s="309"/>
      <c r="AF26" s="44"/>
      <c r="AG26" s="44"/>
      <c r="AH26" s="44"/>
      <c r="AI26" s="44"/>
      <c r="AJ26" s="44"/>
      <c r="AK26" s="310">
        <f>ROUND(AV51,2)</f>
        <v>0</v>
      </c>
      <c r="AL26" s="309"/>
      <c r="AM26" s="309"/>
      <c r="AN26" s="309"/>
      <c r="AO26" s="309"/>
      <c r="AP26" s="44"/>
      <c r="AQ26" s="46"/>
      <c r="BE26" s="298"/>
    </row>
    <row r="27" spans="2:71" s="2" customFormat="1" ht="14.45" customHeight="1">
      <c r="B27" s="43"/>
      <c r="C27" s="44"/>
      <c r="D27" s="44"/>
      <c r="E27" s="44"/>
      <c r="F27" s="45" t="s">
        <v>41</v>
      </c>
      <c r="G27" s="44"/>
      <c r="H27" s="44"/>
      <c r="I27" s="44"/>
      <c r="J27" s="44"/>
      <c r="K27" s="44"/>
      <c r="L27" s="308">
        <v>0.15</v>
      </c>
      <c r="M27" s="309"/>
      <c r="N27" s="309"/>
      <c r="O27" s="309"/>
      <c r="P27" s="44"/>
      <c r="Q27" s="44"/>
      <c r="R27" s="44"/>
      <c r="S27" s="44"/>
      <c r="T27" s="44"/>
      <c r="U27" s="44"/>
      <c r="V27" s="44"/>
      <c r="W27" s="310">
        <f>ROUND(BA51,2)</f>
        <v>0</v>
      </c>
      <c r="X27" s="309"/>
      <c r="Y27" s="309"/>
      <c r="Z27" s="309"/>
      <c r="AA27" s="309"/>
      <c r="AB27" s="309"/>
      <c r="AC27" s="309"/>
      <c r="AD27" s="309"/>
      <c r="AE27" s="309"/>
      <c r="AF27" s="44"/>
      <c r="AG27" s="44"/>
      <c r="AH27" s="44"/>
      <c r="AI27" s="44"/>
      <c r="AJ27" s="44"/>
      <c r="AK27" s="310">
        <f>ROUND(AW51,2)</f>
        <v>0</v>
      </c>
      <c r="AL27" s="309"/>
      <c r="AM27" s="309"/>
      <c r="AN27" s="309"/>
      <c r="AO27" s="309"/>
      <c r="AP27" s="44"/>
      <c r="AQ27" s="46"/>
      <c r="BE27" s="298"/>
    </row>
    <row r="28" spans="2:71" s="2" customFormat="1" ht="14.45" hidden="1" customHeight="1">
      <c r="B28" s="43"/>
      <c r="C28" s="44"/>
      <c r="D28" s="44"/>
      <c r="E28" s="44"/>
      <c r="F28" s="45" t="s">
        <v>42</v>
      </c>
      <c r="G28" s="44"/>
      <c r="H28" s="44"/>
      <c r="I28" s="44"/>
      <c r="J28" s="44"/>
      <c r="K28" s="44"/>
      <c r="L28" s="308">
        <v>0.21</v>
      </c>
      <c r="M28" s="309"/>
      <c r="N28" s="309"/>
      <c r="O28" s="309"/>
      <c r="P28" s="44"/>
      <c r="Q28" s="44"/>
      <c r="R28" s="44"/>
      <c r="S28" s="44"/>
      <c r="T28" s="44"/>
      <c r="U28" s="44"/>
      <c r="V28" s="44"/>
      <c r="W28" s="310">
        <f>ROUND(BB51,2)</f>
        <v>0</v>
      </c>
      <c r="X28" s="309"/>
      <c r="Y28" s="309"/>
      <c r="Z28" s="309"/>
      <c r="AA28" s="309"/>
      <c r="AB28" s="309"/>
      <c r="AC28" s="309"/>
      <c r="AD28" s="309"/>
      <c r="AE28" s="309"/>
      <c r="AF28" s="44"/>
      <c r="AG28" s="44"/>
      <c r="AH28" s="44"/>
      <c r="AI28" s="44"/>
      <c r="AJ28" s="44"/>
      <c r="AK28" s="310">
        <v>0</v>
      </c>
      <c r="AL28" s="309"/>
      <c r="AM28" s="309"/>
      <c r="AN28" s="309"/>
      <c r="AO28" s="309"/>
      <c r="AP28" s="44"/>
      <c r="AQ28" s="46"/>
      <c r="BE28" s="298"/>
    </row>
    <row r="29" spans="2:71" s="2" customFormat="1" ht="14.45" hidden="1" customHeight="1">
      <c r="B29" s="43"/>
      <c r="C29" s="44"/>
      <c r="D29" s="44"/>
      <c r="E29" s="44"/>
      <c r="F29" s="45" t="s">
        <v>43</v>
      </c>
      <c r="G29" s="44"/>
      <c r="H29" s="44"/>
      <c r="I29" s="44"/>
      <c r="J29" s="44"/>
      <c r="K29" s="44"/>
      <c r="L29" s="308">
        <v>0.15</v>
      </c>
      <c r="M29" s="309"/>
      <c r="N29" s="309"/>
      <c r="O29" s="309"/>
      <c r="P29" s="44"/>
      <c r="Q29" s="44"/>
      <c r="R29" s="44"/>
      <c r="S29" s="44"/>
      <c r="T29" s="44"/>
      <c r="U29" s="44"/>
      <c r="V29" s="44"/>
      <c r="W29" s="310">
        <f>ROUND(BC51,2)</f>
        <v>0</v>
      </c>
      <c r="X29" s="309"/>
      <c r="Y29" s="309"/>
      <c r="Z29" s="309"/>
      <c r="AA29" s="309"/>
      <c r="AB29" s="309"/>
      <c r="AC29" s="309"/>
      <c r="AD29" s="309"/>
      <c r="AE29" s="309"/>
      <c r="AF29" s="44"/>
      <c r="AG29" s="44"/>
      <c r="AH29" s="44"/>
      <c r="AI29" s="44"/>
      <c r="AJ29" s="44"/>
      <c r="AK29" s="310">
        <v>0</v>
      </c>
      <c r="AL29" s="309"/>
      <c r="AM29" s="309"/>
      <c r="AN29" s="309"/>
      <c r="AO29" s="309"/>
      <c r="AP29" s="44"/>
      <c r="AQ29" s="46"/>
      <c r="BE29" s="298"/>
    </row>
    <row r="30" spans="2:71" s="2" customFormat="1" ht="14.45" hidden="1" customHeight="1">
      <c r="B30" s="43"/>
      <c r="C30" s="44"/>
      <c r="D30" s="44"/>
      <c r="E30" s="44"/>
      <c r="F30" s="45" t="s">
        <v>44</v>
      </c>
      <c r="G30" s="44"/>
      <c r="H30" s="44"/>
      <c r="I30" s="44"/>
      <c r="J30" s="44"/>
      <c r="K30" s="44"/>
      <c r="L30" s="308">
        <v>0</v>
      </c>
      <c r="M30" s="309"/>
      <c r="N30" s="309"/>
      <c r="O30" s="309"/>
      <c r="P30" s="44"/>
      <c r="Q30" s="44"/>
      <c r="R30" s="44"/>
      <c r="S30" s="44"/>
      <c r="T30" s="44"/>
      <c r="U30" s="44"/>
      <c r="V30" s="44"/>
      <c r="W30" s="310">
        <f>ROUND(BD51,2)</f>
        <v>0</v>
      </c>
      <c r="X30" s="309"/>
      <c r="Y30" s="309"/>
      <c r="Z30" s="309"/>
      <c r="AA30" s="309"/>
      <c r="AB30" s="309"/>
      <c r="AC30" s="309"/>
      <c r="AD30" s="309"/>
      <c r="AE30" s="309"/>
      <c r="AF30" s="44"/>
      <c r="AG30" s="44"/>
      <c r="AH30" s="44"/>
      <c r="AI30" s="44"/>
      <c r="AJ30" s="44"/>
      <c r="AK30" s="310">
        <v>0</v>
      </c>
      <c r="AL30" s="309"/>
      <c r="AM30" s="309"/>
      <c r="AN30" s="309"/>
      <c r="AO30" s="309"/>
      <c r="AP30" s="44"/>
      <c r="AQ30" s="46"/>
      <c r="BE30" s="298"/>
    </row>
    <row r="31" spans="2:71" s="1" customFormat="1" ht="6.95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298"/>
    </row>
    <row r="32" spans="2:71" s="1" customFormat="1" ht="25.9" customHeight="1">
      <c r="B32" s="37"/>
      <c r="C32" s="47"/>
      <c r="D32" s="48" t="s">
        <v>45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46</v>
      </c>
      <c r="U32" s="49"/>
      <c r="V32" s="49"/>
      <c r="W32" s="49"/>
      <c r="X32" s="311" t="s">
        <v>47</v>
      </c>
      <c r="Y32" s="312"/>
      <c r="Z32" s="312"/>
      <c r="AA32" s="312"/>
      <c r="AB32" s="312"/>
      <c r="AC32" s="49"/>
      <c r="AD32" s="49"/>
      <c r="AE32" s="49"/>
      <c r="AF32" s="49"/>
      <c r="AG32" s="49"/>
      <c r="AH32" s="49"/>
      <c r="AI32" s="49"/>
      <c r="AJ32" s="49"/>
      <c r="AK32" s="313">
        <f>SUM(AK23:AK30)</f>
        <v>0</v>
      </c>
      <c r="AL32" s="312"/>
      <c r="AM32" s="312"/>
      <c r="AN32" s="312"/>
      <c r="AO32" s="314"/>
      <c r="AP32" s="47"/>
      <c r="AQ32" s="51"/>
      <c r="BE32" s="298"/>
    </row>
    <row r="33" spans="2:56" s="1" customFormat="1" ht="6.95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7"/>
    </row>
    <row r="39" spans="2:56" s="1" customFormat="1" ht="36.950000000000003" customHeight="1">
      <c r="B39" s="37"/>
      <c r="C39" s="58" t="s">
        <v>48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7"/>
    </row>
    <row r="40" spans="2:56" s="1" customFormat="1" ht="6.95" customHeight="1">
      <c r="B40" s="37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7"/>
    </row>
    <row r="41" spans="2:56" s="3" customFormat="1" ht="14.45" customHeight="1">
      <c r="B41" s="60"/>
      <c r="C41" s="61" t="s">
        <v>15</v>
      </c>
      <c r="D41" s="62"/>
      <c r="E41" s="62"/>
      <c r="F41" s="62"/>
      <c r="G41" s="62"/>
      <c r="H41" s="62"/>
      <c r="I41" s="62"/>
      <c r="J41" s="62"/>
      <c r="K41" s="62"/>
      <c r="L41" s="62" t="str">
        <f>K5</f>
        <v>65018117</v>
      </c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3"/>
    </row>
    <row r="42" spans="2:56" s="4" customFormat="1" ht="36.950000000000003" customHeight="1">
      <c r="B42" s="64"/>
      <c r="C42" s="65" t="s">
        <v>18</v>
      </c>
      <c r="D42" s="66"/>
      <c r="E42" s="66"/>
      <c r="F42" s="66"/>
      <c r="G42" s="66"/>
      <c r="H42" s="66"/>
      <c r="I42" s="66"/>
      <c r="J42" s="66"/>
      <c r="K42" s="66"/>
      <c r="L42" s="315" t="str">
        <f>K6</f>
        <v>Údržba, opravy a odstraňování závad u SEE</v>
      </c>
      <c r="M42" s="316"/>
      <c r="N42" s="316"/>
      <c r="O42" s="316"/>
      <c r="P42" s="316"/>
      <c r="Q42" s="316"/>
      <c r="R42" s="316"/>
      <c r="S42" s="316"/>
      <c r="T42" s="316"/>
      <c r="U42" s="316"/>
      <c r="V42" s="316"/>
      <c r="W42" s="316"/>
      <c r="X42" s="316"/>
      <c r="Y42" s="316"/>
      <c r="Z42" s="316"/>
      <c r="AA42" s="316"/>
      <c r="AB42" s="316"/>
      <c r="AC42" s="316"/>
      <c r="AD42" s="316"/>
      <c r="AE42" s="316"/>
      <c r="AF42" s="316"/>
      <c r="AG42" s="316"/>
      <c r="AH42" s="316"/>
      <c r="AI42" s="316"/>
      <c r="AJ42" s="316"/>
      <c r="AK42" s="316"/>
      <c r="AL42" s="316"/>
      <c r="AM42" s="316"/>
      <c r="AN42" s="316"/>
      <c r="AO42" s="316"/>
      <c r="AP42" s="66"/>
      <c r="AQ42" s="66"/>
      <c r="AR42" s="67"/>
    </row>
    <row r="43" spans="2:56" s="1" customFormat="1" ht="6.95" customHeight="1">
      <c r="B43" s="37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7"/>
    </row>
    <row r="44" spans="2:56" s="1" customFormat="1" ht="15">
      <c r="B44" s="37"/>
      <c r="C44" s="61" t="s">
        <v>23</v>
      </c>
      <c r="D44" s="59"/>
      <c r="E44" s="59"/>
      <c r="F44" s="59"/>
      <c r="G44" s="59"/>
      <c r="H44" s="59"/>
      <c r="I44" s="59"/>
      <c r="J44" s="59"/>
      <c r="K44" s="59"/>
      <c r="L44" s="68" t="str">
        <f>IF(K8="","",K8)</f>
        <v xml:space="preserve"> 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1" t="s">
        <v>25</v>
      </c>
      <c r="AJ44" s="59"/>
      <c r="AK44" s="59"/>
      <c r="AL44" s="59"/>
      <c r="AM44" s="317" t="str">
        <f>IF(AN8= "","",AN8)</f>
        <v>11. 9. 2018</v>
      </c>
      <c r="AN44" s="317"/>
      <c r="AO44" s="59"/>
      <c r="AP44" s="59"/>
      <c r="AQ44" s="59"/>
      <c r="AR44" s="57"/>
    </row>
    <row r="45" spans="2:56" s="1" customFormat="1" ht="6.95" customHeight="1">
      <c r="B45" s="37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7"/>
    </row>
    <row r="46" spans="2:56" s="1" customFormat="1" ht="15">
      <c r="B46" s="37"/>
      <c r="C46" s="61" t="s">
        <v>27</v>
      </c>
      <c r="D46" s="59"/>
      <c r="E46" s="59"/>
      <c r="F46" s="59"/>
      <c r="G46" s="59"/>
      <c r="H46" s="59"/>
      <c r="I46" s="59"/>
      <c r="J46" s="59"/>
      <c r="K46" s="59"/>
      <c r="L46" s="62" t="str">
        <f>IF(E11= "","",E11)</f>
        <v xml:space="preserve"> </v>
      </c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1" t="s">
        <v>32</v>
      </c>
      <c r="AJ46" s="59"/>
      <c r="AK46" s="59"/>
      <c r="AL46" s="59"/>
      <c r="AM46" s="318" t="str">
        <f>IF(E17="","",E17)</f>
        <v xml:space="preserve"> </v>
      </c>
      <c r="AN46" s="318"/>
      <c r="AO46" s="318"/>
      <c r="AP46" s="318"/>
      <c r="AQ46" s="59"/>
      <c r="AR46" s="57"/>
      <c r="AS46" s="319" t="s">
        <v>49</v>
      </c>
      <c r="AT46" s="320"/>
      <c r="AU46" s="70"/>
      <c r="AV46" s="70"/>
      <c r="AW46" s="70"/>
      <c r="AX46" s="70"/>
      <c r="AY46" s="70"/>
      <c r="AZ46" s="70"/>
      <c r="BA46" s="70"/>
      <c r="BB46" s="70"/>
      <c r="BC46" s="70"/>
      <c r="BD46" s="71"/>
    </row>
    <row r="47" spans="2:56" s="1" customFormat="1" ht="15">
      <c r="B47" s="37"/>
      <c r="C47" s="61" t="s">
        <v>30</v>
      </c>
      <c r="D47" s="59"/>
      <c r="E47" s="59"/>
      <c r="F47" s="59"/>
      <c r="G47" s="59"/>
      <c r="H47" s="59"/>
      <c r="I47" s="59"/>
      <c r="J47" s="59"/>
      <c r="K47" s="59"/>
      <c r="L47" s="62" t="str">
        <f>IF(E14= "Vyplň údaj","",E14)</f>
        <v/>
      </c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7"/>
      <c r="AS47" s="321"/>
      <c r="AT47" s="322"/>
      <c r="AU47" s="72"/>
      <c r="AV47" s="72"/>
      <c r="AW47" s="72"/>
      <c r="AX47" s="72"/>
      <c r="AY47" s="72"/>
      <c r="AZ47" s="72"/>
      <c r="BA47" s="72"/>
      <c r="BB47" s="72"/>
      <c r="BC47" s="72"/>
      <c r="BD47" s="73"/>
    </row>
    <row r="48" spans="2:56" s="1" customFormat="1" ht="10.9" customHeight="1">
      <c r="B48" s="37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7"/>
      <c r="AS48" s="323"/>
      <c r="AT48" s="324"/>
      <c r="AU48" s="38"/>
      <c r="AV48" s="38"/>
      <c r="AW48" s="38"/>
      <c r="AX48" s="38"/>
      <c r="AY48" s="38"/>
      <c r="AZ48" s="38"/>
      <c r="BA48" s="38"/>
      <c r="BB48" s="38"/>
      <c r="BC48" s="38"/>
      <c r="BD48" s="74"/>
    </row>
    <row r="49" spans="1:91" s="1" customFormat="1" ht="29.25" customHeight="1">
      <c r="B49" s="37"/>
      <c r="C49" s="325" t="s">
        <v>50</v>
      </c>
      <c r="D49" s="326"/>
      <c r="E49" s="326"/>
      <c r="F49" s="326"/>
      <c r="G49" s="326"/>
      <c r="H49" s="75"/>
      <c r="I49" s="327" t="s">
        <v>51</v>
      </c>
      <c r="J49" s="326"/>
      <c r="K49" s="326"/>
      <c r="L49" s="326"/>
      <c r="M49" s="326"/>
      <c r="N49" s="326"/>
      <c r="O49" s="326"/>
      <c r="P49" s="326"/>
      <c r="Q49" s="326"/>
      <c r="R49" s="326"/>
      <c r="S49" s="326"/>
      <c r="T49" s="326"/>
      <c r="U49" s="326"/>
      <c r="V49" s="326"/>
      <c r="W49" s="326"/>
      <c r="X49" s="326"/>
      <c r="Y49" s="326"/>
      <c r="Z49" s="326"/>
      <c r="AA49" s="326"/>
      <c r="AB49" s="326"/>
      <c r="AC49" s="326"/>
      <c r="AD49" s="326"/>
      <c r="AE49" s="326"/>
      <c r="AF49" s="326"/>
      <c r="AG49" s="328" t="s">
        <v>52</v>
      </c>
      <c r="AH49" s="326"/>
      <c r="AI49" s="326"/>
      <c r="AJ49" s="326"/>
      <c r="AK49" s="326"/>
      <c r="AL49" s="326"/>
      <c r="AM49" s="326"/>
      <c r="AN49" s="327" t="s">
        <v>53</v>
      </c>
      <c r="AO49" s="326"/>
      <c r="AP49" s="326"/>
      <c r="AQ49" s="76" t="s">
        <v>54</v>
      </c>
      <c r="AR49" s="57"/>
      <c r="AS49" s="77" t="s">
        <v>55</v>
      </c>
      <c r="AT49" s="78" t="s">
        <v>56</v>
      </c>
      <c r="AU49" s="78" t="s">
        <v>57</v>
      </c>
      <c r="AV49" s="78" t="s">
        <v>58</v>
      </c>
      <c r="AW49" s="78" t="s">
        <v>59</v>
      </c>
      <c r="AX49" s="78" t="s">
        <v>60</v>
      </c>
      <c r="AY49" s="78" t="s">
        <v>61</v>
      </c>
      <c r="AZ49" s="78" t="s">
        <v>62</v>
      </c>
      <c r="BA49" s="78" t="s">
        <v>63</v>
      </c>
      <c r="BB49" s="78" t="s">
        <v>64</v>
      </c>
      <c r="BC49" s="78" t="s">
        <v>65</v>
      </c>
      <c r="BD49" s="79" t="s">
        <v>66</v>
      </c>
    </row>
    <row r="50" spans="1:91" s="1" customFormat="1" ht="10.9" customHeight="1">
      <c r="B50" s="37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7"/>
      <c r="AS50" s="80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2"/>
    </row>
    <row r="51" spans="1:91" s="4" customFormat="1" ht="32.450000000000003" customHeight="1">
      <c r="B51" s="64"/>
      <c r="C51" s="83" t="s">
        <v>67</v>
      </c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332">
        <f>ROUND(SUM(AG52:AG55),2)</f>
        <v>0</v>
      </c>
      <c r="AH51" s="332"/>
      <c r="AI51" s="332"/>
      <c r="AJ51" s="332"/>
      <c r="AK51" s="332"/>
      <c r="AL51" s="332"/>
      <c r="AM51" s="332"/>
      <c r="AN51" s="333">
        <f>SUM(AG51,AT51)</f>
        <v>0</v>
      </c>
      <c r="AO51" s="333"/>
      <c r="AP51" s="333"/>
      <c r="AQ51" s="85" t="s">
        <v>21</v>
      </c>
      <c r="AR51" s="67"/>
      <c r="AS51" s="86">
        <f>ROUND(SUM(AS52:AS55),2)</f>
        <v>0</v>
      </c>
      <c r="AT51" s="87">
        <f>ROUND(SUM(AV51:AW51),2)</f>
        <v>0</v>
      </c>
      <c r="AU51" s="88">
        <f>ROUND(SUM(AU52:AU55),5)</f>
        <v>0</v>
      </c>
      <c r="AV51" s="87">
        <f>ROUND(AZ51*L26,2)</f>
        <v>0</v>
      </c>
      <c r="AW51" s="87">
        <f>ROUND(BA51*L27,2)</f>
        <v>0</v>
      </c>
      <c r="AX51" s="87">
        <f>ROUND(BB51*L26,2)</f>
        <v>0</v>
      </c>
      <c r="AY51" s="87">
        <f>ROUND(BC51*L27,2)</f>
        <v>0</v>
      </c>
      <c r="AZ51" s="87">
        <f>ROUND(SUM(AZ52:AZ55),2)</f>
        <v>0</v>
      </c>
      <c r="BA51" s="87">
        <f>ROUND(SUM(BA52:BA55),2)</f>
        <v>0</v>
      </c>
      <c r="BB51" s="87">
        <f>ROUND(SUM(BB52:BB55),2)</f>
        <v>0</v>
      </c>
      <c r="BC51" s="87">
        <f>ROUND(SUM(BC52:BC55),2)</f>
        <v>0</v>
      </c>
      <c r="BD51" s="89">
        <f>ROUND(SUM(BD52:BD55),2)</f>
        <v>0</v>
      </c>
      <c r="BS51" s="90" t="s">
        <v>68</v>
      </c>
      <c r="BT51" s="90" t="s">
        <v>69</v>
      </c>
      <c r="BU51" s="91" t="s">
        <v>70</v>
      </c>
      <c r="BV51" s="90" t="s">
        <v>71</v>
      </c>
      <c r="BW51" s="90" t="s">
        <v>7</v>
      </c>
      <c r="BX51" s="90" t="s">
        <v>72</v>
      </c>
      <c r="CL51" s="90" t="s">
        <v>21</v>
      </c>
    </row>
    <row r="52" spans="1:91" s="5" customFormat="1" ht="16.5" customHeight="1">
      <c r="A52" s="92" t="s">
        <v>73</v>
      </c>
      <c r="B52" s="93"/>
      <c r="C52" s="94"/>
      <c r="D52" s="331" t="s">
        <v>74</v>
      </c>
      <c r="E52" s="331"/>
      <c r="F52" s="331"/>
      <c r="G52" s="331"/>
      <c r="H52" s="331"/>
      <c r="I52" s="95"/>
      <c r="J52" s="331" t="s">
        <v>75</v>
      </c>
      <c r="K52" s="331"/>
      <c r="L52" s="331"/>
      <c r="M52" s="331"/>
      <c r="N52" s="331"/>
      <c r="O52" s="331"/>
      <c r="P52" s="331"/>
      <c r="Q52" s="331"/>
      <c r="R52" s="331"/>
      <c r="S52" s="331"/>
      <c r="T52" s="331"/>
      <c r="U52" s="331"/>
      <c r="V52" s="331"/>
      <c r="W52" s="331"/>
      <c r="X52" s="331"/>
      <c r="Y52" s="331"/>
      <c r="Z52" s="331"/>
      <c r="AA52" s="331"/>
      <c r="AB52" s="331"/>
      <c r="AC52" s="331"/>
      <c r="AD52" s="331"/>
      <c r="AE52" s="331"/>
      <c r="AF52" s="331"/>
      <c r="AG52" s="329">
        <f>'1.1 - Položky URS'!J27</f>
        <v>0</v>
      </c>
      <c r="AH52" s="330"/>
      <c r="AI52" s="330"/>
      <c r="AJ52" s="330"/>
      <c r="AK52" s="330"/>
      <c r="AL52" s="330"/>
      <c r="AM52" s="330"/>
      <c r="AN52" s="329">
        <f>SUM(AG52,AT52)</f>
        <v>0</v>
      </c>
      <c r="AO52" s="330"/>
      <c r="AP52" s="330"/>
      <c r="AQ52" s="96" t="s">
        <v>76</v>
      </c>
      <c r="AR52" s="97"/>
      <c r="AS52" s="98">
        <v>0</v>
      </c>
      <c r="AT52" s="99">
        <f>ROUND(SUM(AV52:AW52),2)</f>
        <v>0</v>
      </c>
      <c r="AU52" s="100">
        <f>'1.1 - Položky URS'!P88</f>
        <v>0</v>
      </c>
      <c r="AV52" s="99">
        <f>'1.1 - Položky URS'!J30</f>
        <v>0</v>
      </c>
      <c r="AW52" s="99">
        <f>'1.1 - Položky URS'!J31</f>
        <v>0</v>
      </c>
      <c r="AX52" s="99">
        <f>'1.1 - Položky URS'!J32</f>
        <v>0</v>
      </c>
      <c r="AY52" s="99">
        <f>'1.1 - Položky URS'!J33</f>
        <v>0</v>
      </c>
      <c r="AZ52" s="99">
        <f>'1.1 - Položky URS'!F30</f>
        <v>0</v>
      </c>
      <c r="BA52" s="99">
        <f>'1.1 - Položky URS'!F31</f>
        <v>0</v>
      </c>
      <c r="BB52" s="99">
        <f>'1.1 - Položky URS'!F32</f>
        <v>0</v>
      </c>
      <c r="BC52" s="99">
        <f>'1.1 - Položky URS'!F33</f>
        <v>0</v>
      </c>
      <c r="BD52" s="101">
        <f>'1.1 - Položky URS'!F34</f>
        <v>0</v>
      </c>
      <c r="BT52" s="102" t="s">
        <v>77</v>
      </c>
      <c r="BV52" s="102" t="s">
        <v>71</v>
      </c>
      <c r="BW52" s="102" t="s">
        <v>78</v>
      </c>
      <c r="BX52" s="102" t="s">
        <v>7</v>
      </c>
      <c r="CL52" s="102" t="s">
        <v>21</v>
      </c>
      <c r="CM52" s="102" t="s">
        <v>79</v>
      </c>
    </row>
    <row r="53" spans="1:91" s="5" customFormat="1" ht="16.5" customHeight="1">
      <c r="A53" s="92" t="s">
        <v>73</v>
      </c>
      <c r="B53" s="93"/>
      <c r="C53" s="94"/>
      <c r="D53" s="331" t="s">
        <v>80</v>
      </c>
      <c r="E53" s="331"/>
      <c r="F53" s="331"/>
      <c r="G53" s="331"/>
      <c r="H53" s="331"/>
      <c r="I53" s="95"/>
      <c r="J53" s="331" t="s">
        <v>81</v>
      </c>
      <c r="K53" s="331"/>
      <c r="L53" s="331"/>
      <c r="M53" s="331"/>
      <c r="N53" s="331"/>
      <c r="O53" s="331"/>
      <c r="P53" s="331"/>
      <c r="Q53" s="331"/>
      <c r="R53" s="331"/>
      <c r="S53" s="331"/>
      <c r="T53" s="331"/>
      <c r="U53" s="331"/>
      <c r="V53" s="331"/>
      <c r="W53" s="331"/>
      <c r="X53" s="331"/>
      <c r="Y53" s="331"/>
      <c r="Z53" s="331"/>
      <c r="AA53" s="331"/>
      <c r="AB53" s="331"/>
      <c r="AC53" s="331"/>
      <c r="AD53" s="331"/>
      <c r="AE53" s="331"/>
      <c r="AF53" s="331"/>
      <c r="AG53" s="329">
        <f>'1.2 - Položky SOÚŽI'!J27</f>
        <v>0</v>
      </c>
      <c r="AH53" s="330"/>
      <c r="AI53" s="330"/>
      <c r="AJ53" s="330"/>
      <c r="AK53" s="330"/>
      <c r="AL53" s="330"/>
      <c r="AM53" s="330"/>
      <c r="AN53" s="329">
        <f>SUM(AG53,AT53)</f>
        <v>0</v>
      </c>
      <c r="AO53" s="330"/>
      <c r="AP53" s="330"/>
      <c r="AQ53" s="96" t="s">
        <v>76</v>
      </c>
      <c r="AR53" s="97"/>
      <c r="AS53" s="98">
        <v>0</v>
      </c>
      <c r="AT53" s="99">
        <f>ROUND(SUM(AV53:AW53),2)</f>
        <v>0</v>
      </c>
      <c r="AU53" s="100">
        <f>'1.2 - Položky SOÚŽI'!P77</f>
        <v>0</v>
      </c>
      <c r="AV53" s="99">
        <f>'1.2 - Položky SOÚŽI'!J30</f>
        <v>0</v>
      </c>
      <c r="AW53" s="99">
        <f>'1.2 - Položky SOÚŽI'!J31</f>
        <v>0</v>
      </c>
      <c r="AX53" s="99">
        <f>'1.2 - Položky SOÚŽI'!J32</f>
        <v>0</v>
      </c>
      <c r="AY53" s="99">
        <f>'1.2 - Položky SOÚŽI'!J33</f>
        <v>0</v>
      </c>
      <c r="AZ53" s="99">
        <f>'1.2 - Položky SOÚŽI'!F30</f>
        <v>0</v>
      </c>
      <c r="BA53" s="99">
        <f>'1.2 - Položky SOÚŽI'!F31</f>
        <v>0</v>
      </c>
      <c r="BB53" s="99">
        <f>'1.2 - Položky SOÚŽI'!F32</f>
        <v>0</v>
      </c>
      <c r="BC53" s="99">
        <f>'1.2 - Položky SOÚŽI'!F33</f>
        <v>0</v>
      </c>
      <c r="BD53" s="101">
        <f>'1.2 - Položky SOÚŽI'!F34</f>
        <v>0</v>
      </c>
      <c r="BT53" s="102" t="s">
        <v>77</v>
      </c>
      <c r="BV53" s="102" t="s">
        <v>71</v>
      </c>
      <c r="BW53" s="102" t="s">
        <v>82</v>
      </c>
      <c r="BX53" s="102" t="s">
        <v>7</v>
      </c>
      <c r="CL53" s="102" t="s">
        <v>21</v>
      </c>
      <c r="CM53" s="102" t="s">
        <v>79</v>
      </c>
    </row>
    <row r="54" spans="1:91" s="5" customFormat="1" ht="16.5" customHeight="1">
      <c r="A54" s="92" t="s">
        <v>73</v>
      </c>
      <c r="B54" s="93"/>
      <c r="C54" s="94"/>
      <c r="D54" s="331" t="s">
        <v>83</v>
      </c>
      <c r="E54" s="331"/>
      <c r="F54" s="331"/>
      <c r="G54" s="331"/>
      <c r="H54" s="331"/>
      <c r="I54" s="95"/>
      <c r="J54" s="331" t="s">
        <v>84</v>
      </c>
      <c r="K54" s="331"/>
      <c r="L54" s="331"/>
      <c r="M54" s="331"/>
      <c r="N54" s="331"/>
      <c r="O54" s="331"/>
      <c r="P54" s="331"/>
      <c r="Q54" s="331"/>
      <c r="R54" s="331"/>
      <c r="S54" s="331"/>
      <c r="T54" s="331"/>
      <c r="U54" s="331"/>
      <c r="V54" s="331"/>
      <c r="W54" s="331"/>
      <c r="X54" s="331"/>
      <c r="Y54" s="331"/>
      <c r="Z54" s="331"/>
      <c r="AA54" s="331"/>
      <c r="AB54" s="331"/>
      <c r="AC54" s="331"/>
      <c r="AD54" s="331"/>
      <c r="AE54" s="331"/>
      <c r="AF54" s="331"/>
      <c r="AG54" s="329">
        <f>'1.3 - Položky VRN'!J27</f>
        <v>0</v>
      </c>
      <c r="AH54" s="330"/>
      <c r="AI54" s="330"/>
      <c r="AJ54" s="330"/>
      <c r="AK54" s="330"/>
      <c r="AL54" s="330"/>
      <c r="AM54" s="330"/>
      <c r="AN54" s="329">
        <f>SUM(AG54,AT54)</f>
        <v>0</v>
      </c>
      <c r="AO54" s="330"/>
      <c r="AP54" s="330"/>
      <c r="AQ54" s="96" t="s">
        <v>76</v>
      </c>
      <c r="AR54" s="97"/>
      <c r="AS54" s="98">
        <v>0</v>
      </c>
      <c r="AT54" s="99">
        <f>ROUND(SUM(AV54:AW54),2)</f>
        <v>0</v>
      </c>
      <c r="AU54" s="100">
        <f>'1.3 - Položky VRN'!P78</f>
        <v>0</v>
      </c>
      <c r="AV54" s="99">
        <f>'1.3 - Položky VRN'!J30</f>
        <v>0</v>
      </c>
      <c r="AW54" s="99">
        <f>'1.3 - Položky VRN'!J31</f>
        <v>0</v>
      </c>
      <c r="AX54" s="99">
        <f>'1.3 - Položky VRN'!J32</f>
        <v>0</v>
      </c>
      <c r="AY54" s="99">
        <f>'1.3 - Položky VRN'!J33</f>
        <v>0</v>
      </c>
      <c r="AZ54" s="99">
        <f>'1.3 - Položky VRN'!F30</f>
        <v>0</v>
      </c>
      <c r="BA54" s="99">
        <f>'1.3 - Položky VRN'!F31</f>
        <v>0</v>
      </c>
      <c r="BB54" s="99">
        <f>'1.3 - Položky VRN'!F32</f>
        <v>0</v>
      </c>
      <c r="BC54" s="99">
        <f>'1.3 - Položky VRN'!F33</f>
        <v>0</v>
      </c>
      <c r="BD54" s="101">
        <f>'1.3 - Položky VRN'!F34</f>
        <v>0</v>
      </c>
      <c r="BT54" s="102" t="s">
        <v>77</v>
      </c>
      <c r="BV54" s="102" t="s">
        <v>71</v>
      </c>
      <c r="BW54" s="102" t="s">
        <v>85</v>
      </c>
      <c r="BX54" s="102" t="s">
        <v>7</v>
      </c>
      <c r="CL54" s="102" t="s">
        <v>21</v>
      </c>
      <c r="CM54" s="102" t="s">
        <v>79</v>
      </c>
    </row>
    <row r="55" spans="1:91" s="5" customFormat="1" ht="16.5" customHeight="1">
      <c r="A55" s="92" t="s">
        <v>73</v>
      </c>
      <c r="B55" s="93"/>
      <c r="C55" s="94"/>
      <c r="D55" s="331" t="s">
        <v>86</v>
      </c>
      <c r="E55" s="331"/>
      <c r="F55" s="331"/>
      <c r="G55" s="331"/>
      <c r="H55" s="331"/>
      <c r="I55" s="95"/>
      <c r="J55" s="331" t="s">
        <v>87</v>
      </c>
      <c r="K55" s="331"/>
      <c r="L55" s="331"/>
      <c r="M55" s="331"/>
      <c r="N55" s="331"/>
      <c r="O55" s="331"/>
      <c r="P55" s="331"/>
      <c r="Q55" s="331"/>
      <c r="R55" s="331"/>
      <c r="S55" s="331"/>
      <c r="T55" s="331"/>
      <c r="U55" s="331"/>
      <c r="V55" s="331"/>
      <c r="W55" s="331"/>
      <c r="X55" s="331"/>
      <c r="Y55" s="331"/>
      <c r="Z55" s="331"/>
      <c r="AA55" s="331"/>
      <c r="AB55" s="331"/>
      <c r="AC55" s="331"/>
      <c r="AD55" s="331"/>
      <c r="AE55" s="331"/>
      <c r="AF55" s="331"/>
      <c r="AG55" s="329">
        <f>'1.4 - Položky HZS'!J27</f>
        <v>0</v>
      </c>
      <c r="AH55" s="330"/>
      <c r="AI55" s="330"/>
      <c r="AJ55" s="330"/>
      <c r="AK55" s="330"/>
      <c r="AL55" s="330"/>
      <c r="AM55" s="330"/>
      <c r="AN55" s="329">
        <f>SUM(AG55,AT55)</f>
        <v>0</v>
      </c>
      <c r="AO55" s="330"/>
      <c r="AP55" s="330"/>
      <c r="AQ55" s="96" t="s">
        <v>76</v>
      </c>
      <c r="AR55" s="97"/>
      <c r="AS55" s="103">
        <v>0</v>
      </c>
      <c r="AT55" s="104">
        <f>ROUND(SUM(AV55:AW55),2)</f>
        <v>0</v>
      </c>
      <c r="AU55" s="105">
        <f>'1.4 - Položky HZS'!P78</f>
        <v>0</v>
      </c>
      <c r="AV55" s="104">
        <f>'1.4 - Položky HZS'!J30</f>
        <v>0</v>
      </c>
      <c r="AW55" s="104">
        <f>'1.4 - Položky HZS'!J31</f>
        <v>0</v>
      </c>
      <c r="AX55" s="104">
        <f>'1.4 - Položky HZS'!J32</f>
        <v>0</v>
      </c>
      <c r="AY55" s="104">
        <f>'1.4 - Položky HZS'!J33</f>
        <v>0</v>
      </c>
      <c r="AZ55" s="104">
        <f>'1.4 - Položky HZS'!F30</f>
        <v>0</v>
      </c>
      <c r="BA55" s="104">
        <f>'1.4 - Položky HZS'!F31</f>
        <v>0</v>
      </c>
      <c r="BB55" s="104">
        <f>'1.4 - Položky HZS'!F32</f>
        <v>0</v>
      </c>
      <c r="BC55" s="104">
        <f>'1.4 - Položky HZS'!F33</f>
        <v>0</v>
      </c>
      <c r="BD55" s="106">
        <f>'1.4 - Položky HZS'!F34</f>
        <v>0</v>
      </c>
      <c r="BT55" s="102" t="s">
        <v>77</v>
      </c>
      <c r="BV55" s="102" t="s">
        <v>71</v>
      </c>
      <c r="BW55" s="102" t="s">
        <v>88</v>
      </c>
      <c r="BX55" s="102" t="s">
        <v>7</v>
      </c>
      <c r="CL55" s="102" t="s">
        <v>21</v>
      </c>
      <c r="CM55" s="102" t="s">
        <v>79</v>
      </c>
    </row>
    <row r="56" spans="1:91" s="1" customFormat="1" ht="30" customHeight="1">
      <c r="B56" s="37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7"/>
    </row>
    <row r="57" spans="1:91" s="1" customFormat="1" ht="6.95" customHeight="1"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7"/>
    </row>
  </sheetData>
  <sheetProtection algorithmName="SHA-512" hashValue="udDwx/kS3khDUu5Xl29AaHORONMEbfujDYIecgEQGBUPfIp/PSe3RgHmo8I5+SG2NSMaOwIg90TYXXVtk4DYlQ==" saltValue="dkWXVg4MEYfo0Y7N4OQJIn8kbrViy4DBHCXM0qVOUETGTvldke1qJhTvDYLqxXPISTr1Ao4q+GdKbx0hdLLp0Q==" spinCount="100000" sheet="1" objects="1" scenarios="1" formatColumns="0" formatRows="0"/>
  <mergeCells count="53">
    <mergeCell ref="AG51:AM51"/>
    <mergeCell ref="AN51:AP51"/>
    <mergeCell ref="AR2:BE2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1.1 - Položky URS'!C2" display="/"/>
    <hyperlink ref="A53" location="'1.2 - Položky SOÚŽI'!C2" display="/"/>
    <hyperlink ref="A54" location="'1.3 - Položky VRN'!C2" display="/"/>
    <hyperlink ref="A55" location="'1.4 - Položky HZS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3"/>
  <sheetViews>
    <sheetView showGridLines="0" workbookViewId="0">
      <pane ySplit="1" topLeftCell="A2" activePane="bottomLeft" state="frozen"/>
      <selection pane="bottomLeft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108"/>
      <c r="C1" s="108"/>
      <c r="D1" s="109" t="s">
        <v>1</v>
      </c>
      <c r="E1" s="108"/>
      <c r="F1" s="110" t="s">
        <v>89</v>
      </c>
      <c r="G1" s="343" t="s">
        <v>90</v>
      </c>
      <c r="H1" s="343"/>
      <c r="I1" s="111"/>
      <c r="J1" s="110" t="s">
        <v>91</v>
      </c>
      <c r="K1" s="109" t="s">
        <v>92</v>
      </c>
      <c r="L1" s="110" t="s">
        <v>93</v>
      </c>
      <c r="M1" s="110"/>
      <c r="N1" s="110"/>
      <c r="O1" s="110"/>
      <c r="P1" s="110"/>
      <c r="Q1" s="110"/>
      <c r="R1" s="110"/>
      <c r="S1" s="110"/>
      <c r="T1" s="110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AT2" s="20" t="s">
        <v>78</v>
      </c>
    </row>
    <row r="3" spans="1:70" ht="6.95" customHeight="1">
      <c r="B3" s="21"/>
      <c r="C3" s="22"/>
      <c r="D3" s="22"/>
      <c r="E3" s="22"/>
      <c r="F3" s="22"/>
      <c r="G3" s="22"/>
      <c r="H3" s="22"/>
      <c r="I3" s="112"/>
      <c r="J3" s="22"/>
      <c r="K3" s="23"/>
      <c r="AT3" s="20" t="s">
        <v>79</v>
      </c>
    </row>
    <row r="4" spans="1:70" ht="36.950000000000003" customHeight="1">
      <c r="B4" s="24"/>
      <c r="C4" s="25"/>
      <c r="D4" s="26" t="s">
        <v>94</v>
      </c>
      <c r="E4" s="25"/>
      <c r="F4" s="25"/>
      <c r="G4" s="25"/>
      <c r="H4" s="25"/>
      <c r="I4" s="113"/>
      <c r="J4" s="25"/>
      <c r="K4" s="27"/>
      <c r="M4" s="28" t="s">
        <v>12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13"/>
      <c r="J5" s="25"/>
      <c r="K5" s="27"/>
    </row>
    <row r="6" spans="1:70" ht="15">
      <c r="B6" s="24"/>
      <c r="C6" s="25"/>
      <c r="D6" s="33" t="s">
        <v>18</v>
      </c>
      <c r="E6" s="25"/>
      <c r="F6" s="25"/>
      <c r="G6" s="25"/>
      <c r="H6" s="25"/>
      <c r="I6" s="113"/>
      <c r="J6" s="25"/>
      <c r="K6" s="27"/>
    </row>
    <row r="7" spans="1:70" ht="16.5" customHeight="1">
      <c r="B7" s="24"/>
      <c r="C7" s="25"/>
      <c r="D7" s="25"/>
      <c r="E7" s="335" t="str">
        <f>'Rekapitulace stavby'!K6</f>
        <v>Údržba, opravy a odstraňování závad u SEE</v>
      </c>
      <c r="F7" s="336"/>
      <c r="G7" s="336"/>
      <c r="H7" s="336"/>
      <c r="I7" s="113"/>
      <c r="J7" s="25"/>
      <c r="K7" s="27"/>
    </row>
    <row r="8" spans="1:70" s="1" customFormat="1" ht="15">
      <c r="B8" s="37"/>
      <c r="C8" s="38"/>
      <c r="D8" s="33" t="s">
        <v>95</v>
      </c>
      <c r="E8" s="38"/>
      <c r="F8" s="38"/>
      <c r="G8" s="38"/>
      <c r="H8" s="38"/>
      <c r="I8" s="114"/>
      <c r="J8" s="38"/>
      <c r="K8" s="41"/>
    </row>
    <row r="9" spans="1:70" s="1" customFormat="1" ht="36.950000000000003" customHeight="1">
      <c r="B9" s="37"/>
      <c r="C9" s="38"/>
      <c r="D9" s="38"/>
      <c r="E9" s="337" t="s">
        <v>96</v>
      </c>
      <c r="F9" s="338"/>
      <c r="G9" s="338"/>
      <c r="H9" s="338"/>
      <c r="I9" s="114"/>
      <c r="J9" s="38"/>
      <c r="K9" s="41"/>
    </row>
    <row r="10" spans="1:70" s="1" customFormat="1" ht="13.5">
      <c r="B10" s="37"/>
      <c r="C10" s="38"/>
      <c r="D10" s="38"/>
      <c r="E10" s="38"/>
      <c r="F10" s="38"/>
      <c r="G10" s="38"/>
      <c r="H10" s="38"/>
      <c r="I10" s="114"/>
      <c r="J10" s="38"/>
      <c r="K10" s="41"/>
    </row>
    <row r="11" spans="1:70" s="1" customFormat="1" ht="14.45" customHeight="1">
      <c r="B11" s="37"/>
      <c r="C11" s="38"/>
      <c r="D11" s="33" t="s">
        <v>20</v>
      </c>
      <c r="E11" s="38"/>
      <c r="F11" s="31" t="s">
        <v>21</v>
      </c>
      <c r="G11" s="38"/>
      <c r="H11" s="38"/>
      <c r="I11" s="115" t="s">
        <v>22</v>
      </c>
      <c r="J11" s="31" t="s">
        <v>21</v>
      </c>
      <c r="K11" s="41"/>
    </row>
    <row r="12" spans="1:70" s="1" customFormat="1" ht="14.45" customHeight="1">
      <c r="B12" s="37"/>
      <c r="C12" s="38"/>
      <c r="D12" s="33" t="s">
        <v>23</v>
      </c>
      <c r="E12" s="38"/>
      <c r="F12" s="31" t="s">
        <v>24</v>
      </c>
      <c r="G12" s="38"/>
      <c r="H12" s="38"/>
      <c r="I12" s="115" t="s">
        <v>25</v>
      </c>
      <c r="J12" s="116" t="str">
        <f>'Rekapitulace stavby'!AN8</f>
        <v>11. 9. 2018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14"/>
      <c r="J13" s="38"/>
      <c r="K13" s="41"/>
    </row>
    <row r="14" spans="1:70" s="1" customFormat="1" ht="14.45" customHeight="1">
      <c r="B14" s="37"/>
      <c r="C14" s="38"/>
      <c r="D14" s="33" t="s">
        <v>27</v>
      </c>
      <c r="E14" s="38"/>
      <c r="F14" s="38"/>
      <c r="G14" s="38"/>
      <c r="H14" s="38"/>
      <c r="I14" s="115" t="s">
        <v>28</v>
      </c>
      <c r="J14" s="31" t="str">
        <f>IF('Rekapitulace stavby'!AN10="","",'Rekapitulace stavby'!AN10)</f>
        <v/>
      </c>
      <c r="K14" s="41"/>
    </row>
    <row r="15" spans="1:70" s="1" customFormat="1" ht="18" customHeight="1">
      <c r="B15" s="37"/>
      <c r="C15" s="38"/>
      <c r="D15" s="38"/>
      <c r="E15" s="31" t="str">
        <f>IF('Rekapitulace stavby'!E11="","",'Rekapitulace stavby'!E11)</f>
        <v xml:space="preserve"> </v>
      </c>
      <c r="F15" s="38"/>
      <c r="G15" s="38"/>
      <c r="H15" s="38"/>
      <c r="I15" s="115" t="s">
        <v>29</v>
      </c>
      <c r="J15" s="31" t="str">
        <f>IF('Rekapitulace stavby'!AN11="","",'Rekapitulace stavby'!AN11)</f>
        <v/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14"/>
      <c r="J16" s="38"/>
      <c r="K16" s="41"/>
    </row>
    <row r="17" spans="2:11" s="1" customFormat="1" ht="14.45" customHeight="1">
      <c r="B17" s="37"/>
      <c r="C17" s="38"/>
      <c r="D17" s="33" t="s">
        <v>30</v>
      </c>
      <c r="E17" s="38"/>
      <c r="F17" s="38"/>
      <c r="G17" s="38"/>
      <c r="H17" s="38"/>
      <c r="I17" s="115" t="s">
        <v>28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15" t="s">
        <v>29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14"/>
      <c r="J19" s="38"/>
      <c r="K19" s="41"/>
    </row>
    <row r="20" spans="2:11" s="1" customFormat="1" ht="14.45" customHeight="1">
      <c r="B20" s="37"/>
      <c r="C20" s="38"/>
      <c r="D20" s="33" t="s">
        <v>32</v>
      </c>
      <c r="E20" s="38"/>
      <c r="F20" s="38"/>
      <c r="G20" s="38"/>
      <c r="H20" s="38"/>
      <c r="I20" s="115" t="s">
        <v>28</v>
      </c>
      <c r="J20" s="31" t="str">
        <f>IF('Rekapitulace stavby'!AN16="","",'Rekapitulace stavby'!AN16)</f>
        <v/>
      </c>
      <c r="K20" s="41"/>
    </row>
    <row r="21" spans="2:11" s="1" customFormat="1" ht="18" customHeight="1">
      <c r="B21" s="37"/>
      <c r="C21" s="38"/>
      <c r="D21" s="38"/>
      <c r="E21" s="31" t="str">
        <f>IF('Rekapitulace stavby'!E17="","",'Rekapitulace stavby'!E17)</f>
        <v xml:space="preserve"> </v>
      </c>
      <c r="F21" s="38"/>
      <c r="G21" s="38"/>
      <c r="H21" s="38"/>
      <c r="I21" s="115" t="s">
        <v>29</v>
      </c>
      <c r="J21" s="31" t="str">
        <f>IF('Rekapitulace stavby'!AN17="","",'Rekapitulace stavby'!AN17)</f>
        <v/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14"/>
      <c r="J22" s="38"/>
      <c r="K22" s="41"/>
    </row>
    <row r="23" spans="2:11" s="1" customFormat="1" ht="14.45" customHeight="1">
      <c r="B23" s="37"/>
      <c r="C23" s="38"/>
      <c r="D23" s="33" t="s">
        <v>34</v>
      </c>
      <c r="E23" s="38"/>
      <c r="F23" s="38"/>
      <c r="G23" s="38"/>
      <c r="H23" s="38"/>
      <c r="I23" s="114"/>
      <c r="J23" s="38"/>
      <c r="K23" s="41"/>
    </row>
    <row r="24" spans="2:11" s="6" customFormat="1" ht="16.5" customHeight="1">
      <c r="B24" s="117"/>
      <c r="C24" s="118"/>
      <c r="D24" s="118"/>
      <c r="E24" s="304" t="s">
        <v>21</v>
      </c>
      <c r="F24" s="304"/>
      <c r="G24" s="304"/>
      <c r="H24" s="304"/>
      <c r="I24" s="119"/>
      <c r="J24" s="118"/>
      <c r="K24" s="120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14"/>
      <c r="J25" s="38"/>
      <c r="K25" s="41"/>
    </row>
    <row r="26" spans="2:11" s="1" customFormat="1" ht="6.95" customHeight="1">
      <c r="B26" s="37"/>
      <c r="C26" s="38"/>
      <c r="D26" s="81"/>
      <c r="E26" s="81"/>
      <c r="F26" s="81"/>
      <c r="G26" s="81"/>
      <c r="H26" s="81"/>
      <c r="I26" s="121"/>
      <c r="J26" s="81"/>
      <c r="K26" s="122"/>
    </row>
    <row r="27" spans="2:11" s="1" customFormat="1" ht="25.35" customHeight="1">
      <c r="B27" s="37"/>
      <c r="C27" s="38"/>
      <c r="D27" s="123" t="s">
        <v>35</v>
      </c>
      <c r="E27" s="38"/>
      <c r="F27" s="38"/>
      <c r="G27" s="38"/>
      <c r="H27" s="38"/>
      <c r="I27" s="114"/>
      <c r="J27" s="124">
        <f>ROUND(J88,2)</f>
        <v>0</v>
      </c>
      <c r="K27" s="41"/>
    </row>
    <row r="28" spans="2:11" s="1" customFormat="1" ht="6.95" customHeight="1">
      <c r="B28" s="37"/>
      <c r="C28" s="38"/>
      <c r="D28" s="81"/>
      <c r="E28" s="81"/>
      <c r="F28" s="81"/>
      <c r="G28" s="81"/>
      <c r="H28" s="81"/>
      <c r="I28" s="121"/>
      <c r="J28" s="81"/>
      <c r="K28" s="122"/>
    </row>
    <row r="29" spans="2:11" s="1" customFormat="1" ht="14.45" customHeight="1">
      <c r="B29" s="37"/>
      <c r="C29" s="38"/>
      <c r="D29" s="38"/>
      <c r="E29" s="38"/>
      <c r="F29" s="42" t="s">
        <v>37</v>
      </c>
      <c r="G29" s="38"/>
      <c r="H29" s="38"/>
      <c r="I29" s="125" t="s">
        <v>36</v>
      </c>
      <c r="J29" s="42" t="s">
        <v>38</v>
      </c>
      <c r="K29" s="41"/>
    </row>
    <row r="30" spans="2:11" s="1" customFormat="1" ht="14.45" customHeight="1">
      <c r="B30" s="37"/>
      <c r="C30" s="38"/>
      <c r="D30" s="45" t="s">
        <v>39</v>
      </c>
      <c r="E30" s="45" t="s">
        <v>40</v>
      </c>
      <c r="F30" s="126">
        <f>ROUND(SUM(BE88:BE172), 2)</f>
        <v>0</v>
      </c>
      <c r="G30" s="38"/>
      <c r="H30" s="38"/>
      <c r="I30" s="127">
        <v>0.21</v>
      </c>
      <c r="J30" s="126">
        <f>ROUND(ROUND((SUM(BE88:BE172)),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41</v>
      </c>
      <c r="F31" s="126">
        <f>ROUND(SUM(BF88:BF172), 2)</f>
        <v>0</v>
      </c>
      <c r="G31" s="38"/>
      <c r="H31" s="38"/>
      <c r="I31" s="127">
        <v>0.15</v>
      </c>
      <c r="J31" s="126">
        <f>ROUND(ROUND((SUM(BF88:BF172)),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42</v>
      </c>
      <c r="F32" s="126">
        <f>ROUND(SUM(BG88:BG172), 2)</f>
        <v>0</v>
      </c>
      <c r="G32" s="38"/>
      <c r="H32" s="38"/>
      <c r="I32" s="127">
        <v>0.21</v>
      </c>
      <c r="J32" s="126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43</v>
      </c>
      <c r="F33" s="126">
        <f>ROUND(SUM(BH88:BH172), 2)</f>
        <v>0</v>
      </c>
      <c r="G33" s="38"/>
      <c r="H33" s="38"/>
      <c r="I33" s="127">
        <v>0.15</v>
      </c>
      <c r="J33" s="126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44</v>
      </c>
      <c r="F34" s="126">
        <f>ROUND(SUM(BI88:BI172), 2)</f>
        <v>0</v>
      </c>
      <c r="G34" s="38"/>
      <c r="H34" s="38"/>
      <c r="I34" s="127">
        <v>0</v>
      </c>
      <c r="J34" s="126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14"/>
      <c r="J35" s="38"/>
      <c r="K35" s="41"/>
    </row>
    <row r="36" spans="2:11" s="1" customFormat="1" ht="25.35" customHeight="1">
      <c r="B36" s="37"/>
      <c r="C36" s="128"/>
      <c r="D36" s="129" t="s">
        <v>45</v>
      </c>
      <c r="E36" s="75"/>
      <c r="F36" s="75"/>
      <c r="G36" s="130" t="s">
        <v>46</v>
      </c>
      <c r="H36" s="131" t="s">
        <v>47</v>
      </c>
      <c r="I36" s="132"/>
      <c r="J36" s="133">
        <f>SUM(J27:J34)</f>
        <v>0</v>
      </c>
      <c r="K36" s="134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35"/>
      <c r="J37" s="53"/>
      <c r="K37" s="54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37"/>
      <c r="C42" s="26" t="s">
        <v>97</v>
      </c>
      <c r="D42" s="38"/>
      <c r="E42" s="38"/>
      <c r="F42" s="38"/>
      <c r="G42" s="38"/>
      <c r="H42" s="38"/>
      <c r="I42" s="114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14"/>
      <c r="J43" s="38"/>
      <c r="K43" s="41"/>
    </row>
    <row r="44" spans="2:11" s="1" customFormat="1" ht="14.45" customHeight="1">
      <c r="B44" s="37"/>
      <c r="C44" s="33" t="s">
        <v>18</v>
      </c>
      <c r="D44" s="38"/>
      <c r="E44" s="38"/>
      <c r="F44" s="38"/>
      <c r="G44" s="38"/>
      <c r="H44" s="38"/>
      <c r="I44" s="114"/>
      <c r="J44" s="38"/>
      <c r="K44" s="41"/>
    </row>
    <row r="45" spans="2:11" s="1" customFormat="1" ht="16.5" customHeight="1">
      <c r="B45" s="37"/>
      <c r="C45" s="38"/>
      <c r="D45" s="38"/>
      <c r="E45" s="335" t="str">
        <f>E7</f>
        <v>Údržba, opravy a odstraňování závad u SEE</v>
      </c>
      <c r="F45" s="336"/>
      <c r="G45" s="336"/>
      <c r="H45" s="336"/>
      <c r="I45" s="114"/>
      <c r="J45" s="38"/>
      <c r="K45" s="41"/>
    </row>
    <row r="46" spans="2:11" s="1" customFormat="1" ht="14.45" customHeight="1">
      <c r="B46" s="37"/>
      <c r="C46" s="33" t="s">
        <v>95</v>
      </c>
      <c r="D46" s="38"/>
      <c r="E46" s="38"/>
      <c r="F46" s="38"/>
      <c r="G46" s="38"/>
      <c r="H46" s="38"/>
      <c r="I46" s="114"/>
      <c r="J46" s="38"/>
      <c r="K46" s="41"/>
    </row>
    <row r="47" spans="2:11" s="1" customFormat="1" ht="17.25" customHeight="1">
      <c r="B47" s="37"/>
      <c r="C47" s="38"/>
      <c r="D47" s="38"/>
      <c r="E47" s="337" t="str">
        <f>E9</f>
        <v>1.1 - Položky URS</v>
      </c>
      <c r="F47" s="338"/>
      <c r="G47" s="338"/>
      <c r="H47" s="338"/>
      <c r="I47" s="114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14"/>
      <c r="J48" s="38"/>
      <c r="K48" s="41"/>
    </row>
    <row r="49" spans="2:47" s="1" customFormat="1" ht="18" customHeight="1">
      <c r="B49" s="37"/>
      <c r="C49" s="33" t="s">
        <v>23</v>
      </c>
      <c r="D49" s="38"/>
      <c r="E49" s="38"/>
      <c r="F49" s="31" t="str">
        <f>F12</f>
        <v xml:space="preserve"> </v>
      </c>
      <c r="G49" s="38"/>
      <c r="H49" s="38"/>
      <c r="I49" s="115" t="s">
        <v>25</v>
      </c>
      <c r="J49" s="116" t="str">
        <f>IF(J12="","",J12)</f>
        <v>11. 9. 2018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14"/>
      <c r="J50" s="38"/>
      <c r="K50" s="41"/>
    </row>
    <row r="51" spans="2:47" s="1" customFormat="1" ht="15">
      <c r="B51" s="37"/>
      <c r="C51" s="33" t="s">
        <v>27</v>
      </c>
      <c r="D51" s="38"/>
      <c r="E51" s="38"/>
      <c r="F51" s="31" t="str">
        <f>E15</f>
        <v xml:space="preserve"> </v>
      </c>
      <c r="G51" s="38"/>
      <c r="H51" s="38"/>
      <c r="I51" s="115" t="s">
        <v>32</v>
      </c>
      <c r="J51" s="304" t="str">
        <f>E21</f>
        <v xml:space="preserve"> </v>
      </c>
      <c r="K51" s="41"/>
    </row>
    <row r="52" spans="2:47" s="1" customFormat="1" ht="14.45" customHeight="1">
      <c r="B52" s="37"/>
      <c r="C52" s="33" t="s">
        <v>30</v>
      </c>
      <c r="D52" s="38"/>
      <c r="E52" s="38"/>
      <c r="F52" s="31" t="str">
        <f>IF(E18="","",E18)</f>
        <v/>
      </c>
      <c r="G52" s="38"/>
      <c r="H52" s="38"/>
      <c r="I52" s="114"/>
      <c r="J52" s="339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14"/>
      <c r="J53" s="38"/>
      <c r="K53" s="41"/>
    </row>
    <row r="54" spans="2:47" s="1" customFormat="1" ht="29.25" customHeight="1">
      <c r="B54" s="37"/>
      <c r="C54" s="140" t="s">
        <v>98</v>
      </c>
      <c r="D54" s="128"/>
      <c r="E54" s="128"/>
      <c r="F54" s="128"/>
      <c r="G54" s="128"/>
      <c r="H54" s="128"/>
      <c r="I54" s="141"/>
      <c r="J54" s="142" t="s">
        <v>99</v>
      </c>
      <c r="K54" s="143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14"/>
      <c r="J55" s="38"/>
      <c r="K55" s="41"/>
    </row>
    <row r="56" spans="2:47" s="1" customFormat="1" ht="29.25" customHeight="1">
      <c r="B56" s="37"/>
      <c r="C56" s="144" t="s">
        <v>100</v>
      </c>
      <c r="D56" s="38"/>
      <c r="E56" s="38"/>
      <c r="F56" s="38"/>
      <c r="G56" s="38"/>
      <c r="H56" s="38"/>
      <c r="I56" s="114"/>
      <c r="J56" s="124">
        <f>J88</f>
        <v>0</v>
      </c>
      <c r="K56" s="41"/>
      <c r="AU56" s="20" t="s">
        <v>101</v>
      </c>
    </row>
    <row r="57" spans="2:47" s="7" customFormat="1" ht="24.95" customHeight="1">
      <c r="B57" s="145"/>
      <c r="C57" s="146"/>
      <c r="D57" s="147" t="s">
        <v>102</v>
      </c>
      <c r="E57" s="148"/>
      <c r="F57" s="148"/>
      <c r="G57" s="148"/>
      <c r="H57" s="148"/>
      <c r="I57" s="149"/>
      <c r="J57" s="150">
        <f>J89</f>
        <v>0</v>
      </c>
      <c r="K57" s="151"/>
    </row>
    <row r="58" spans="2:47" s="8" customFormat="1" ht="19.899999999999999" customHeight="1">
      <c r="B58" s="152"/>
      <c r="C58" s="153"/>
      <c r="D58" s="154" t="s">
        <v>103</v>
      </c>
      <c r="E58" s="155"/>
      <c r="F58" s="155"/>
      <c r="G58" s="155"/>
      <c r="H58" s="155"/>
      <c r="I58" s="156"/>
      <c r="J58" s="157">
        <f>J90</f>
        <v>0</v>
      </c>
      <c r="K58" s="158"/>
    </row>
    <row r="59" spans="2:47" s="8" customFormat="1" ht="19.899999999999999" customHeight="1">
      <c r="B59" s="152"/>
      <c r="C59" s="153"/>
      <c r="D59" s="154" t="s">
        <v>104</v>
      </c>
      <c r="E59" s="155"/>
      <c r="F59" s="155"/>
      <c r="G59" s="155"/>
      <c r="H59" s="155"/>
      <c r="I59" s="156"/>
      <c r="J59" s="157">
        <f>J110</f>
        <v>0</v>
      </c>
      <c r="K59" s="158"/>
    </row>
    <row r="60" spans="2:47" s="8" customFormat="1" ht="19.899999999999999" customHeight="1">
      <c r="B60" s="152"/>
      <c r="C60" s="153"/>
      <c r="D60" s="154" t="s">
        <v>105</v>
      </c>
      <c r="E60" s="155"/>
      <c r="F60" s="155"/>
      <c r="G60" s="155"/>
      <c r="H60" s="155"/>
      <c r="I60" s="156"/>
      <c r="J60" s="157">
        <f>J115</f>
        <v>0</v>
      </c>
      <c r="K60" s="158"/>
    </row>
    <row r="61" spans="2:47" s="8" customFormat="1" ht="19.899999999999999" customHeight="1">
      <c r="B61" s="152"/>
      <c r="C61" s="153"/>
      <c r="D61" s="154" t="s">
        <v>106</v>
      </c>
      <c r="E61" s="155"/>
      <c r="F61" s="155"/>
      <c r="G61" s="155"/>
      <c r="H61" s="155"/>
      <c r="I61" s="156"/>
      <c r="J61" s="157">
        <f>J117</f>
        <v>0</v>
      </c>
      <c r="K61" s="158"/>
    </row>
    <row r="62" spans="2:47" s="8" customFormat="1" ht="19.899999999999999" customHeight="1">
      <c r="B62" s="152"/>
      <c r="C62" s="153"/>
      <c r="D62" s="154" t="s">
        <v>107</v>
      </c>
      <c r="E62" s="155"/>
      <c r="F62" s="155"/>
      <c r="G62" s="155"/>
      <c r="H62" s="155"/>
      <c r="I62" s="156"/>
      <c r="J62" s="157">
        <f>J121</f>
        <v>0</v>
      </c>
      <c r="K62" s="158"/>
    </row>
    <row r="63" spans="2:47" s="7" customFormat="1" ht="24.95" customHeight="1">
      <c r="B63" s="145"/>
      <c r="C63" s="146"/>
      <c r="D63" s="147" t="s">
        <v>108</v>
      </c>
      <c r="E63" s="148"/>
      <c r="F63" s="148"/>
      <c r="G63" s="148"/>
      <c r="H63" s="148"/>
      <c r="I63" s="149"/>
      <c r="J63" s="150">
        <f>J123</f>
        <v>0</v>
      </c>
      <c r="K63" s="151"/>
    </row>
    <row r="64" spans="2:47" s="8" customFormat="1" ht="19.899999999999999" customHeight="1">
      <c r="B64" s="152"/>
      <c r="C64" s="153"/>
      <c r="D64" s="154" t="s">
        <v>109</v>
      </c>
      <c r="E64" s="155"/>
      <c r="F64" s="155"/>
      <c r="G64" s="155"/>
      <c r="H64" s="155"/>
      <c r="I64" s="156"/>
      <c r="J64" s="157">
        <f>J124</f>
        <v>0</v>
      </c>
      <c r="K64" s="158"/>
    </row>
    <row r="65" spans="2:12" s="7" customFormat="1" ht="24.95" customHeight="1">
      <c r="B65" s="145"/>
      <c r="C65" s="146"/>
      <c r="D65" s="147" t="s">
        <v>110</v>
      </c>
      <c r="E65" s="148"/>
      <c r="F65" s="148"/>
      <c r="G65" s="148"/>
      <c r="H65" s="148"/>
      <c r="I65" s="149"/>
      <c r="J65" s="150">
        <f>J129</f>
        <v>0</v>
      </c>
      <c r="K65" s="151"/>
    </row>
    <row r="66" spans="2:12" s="8" customFormat="1" ht="19.899999999999999" customHeight="1">
      <c r="B66" s="152"/>
      <c r="C66" s="153"/>
      <c r="D66" s="154" t="s">
        <v>111</v>
      </c>
      <c r="E66" s="155"/>
      <c r="F66" s="155"/>
      <c r="G66" s="155"/>
      <c r="H66" s="155"/>
      <c r="I66" s="156"/>
      <c r="J66" s="157">
        <f>J130</f>
        <v>0</v>
      </c>
      <c r="K66" s="158"/>
    </row>
    <row r="67" spans="2:12" s="8" customFormat="1" ht="19.899999999999999" customHeight="1">
      <c r="B67" s="152"/>
      <c r="C67" s="153"/>
      <c r="D67" s="154" t="s">
        <v>112</v>
      </c>
      <c r="E67" s="155"/>
      <c r="F67" s="155"/>
      <c r="G67" s="155"/>
      <c r="H67" s="155"/>
      <c r="I67" s="156"/>
      <c r="J67" s="157">
        <f>J132</f>
        <v>0</v>
      </c>
      <c r="K67" s="158"/>
    </row>
    <row r="68" spans="2:12" s="8" customFormat="1" ht="19.899999999999999" customHeight="1">
      <c r="B68" s="152"/>
      <c r="C68" s="153"/>
      <c r="D68" s="154" t="s">
        <v>113</v>
      </c>
      <c r="E68" s="155"/>
      <c r="F68" s="155"/>
      <c r="G68" s="155"/>
      <c r="H68" s="155"/>
      <c r="I68" s="156"/>
      <c r="J68" s="157">
        <f>J134</f>
        <v>0</v>
      </c>
      <c r="K68" s="158"/>
    </row>
    <row r="69" spans="2:12" s="1" customFormat="1" ht="21.75" customHeight="1">
      <c r="B69" s="37"/>
      <c r="C69" s="38"/>
      <c r="D69" s="38"/>
      <c r="E69" s="38"/>
      <c r="F69" s="38"/>
      <c r="G69" s="38"/>
      <c r="H69" s="38"/>
      <c r="I69" s="114"/>
      <c r="J69" s="38"/>
      <c r="K69" s="41"/>
    </row>
    <row r="70" spans="2:12" s="1" customFormat="1" ht="6.95" customHeight="1">
      <c r="B70" s="52"/>
      <c r="C70" s="53"/>
      <c r="D70" s="53"/>
      <c r="E70" s="53"/>
      <c r="F70" s="53"/>
      <c r="G70" s="53"/>
      <c r="H70" s="53"/>
      <c r="I70" s="135"/>
      <c r="J70" s="53"/>
      <c r="K70" s="54"/>
    </row>
    <row r="74" spans="2:12" s="1" customFormat="1" ht="6.95" customHeight="1">
      <c r="B74" s="55"/>
      <c r="C74" s="56"/>
      <c r="D74" s="56"/>
      <c r="E74" s="56"/>
      <c r="F74" s="56"/>
      <c r="G74" s="56"/>
      <c r="H74" s="56"/>
      <c r="I74" s="138"/>
      <c r="J74" s="56"/>
      <c r="K74" s="56"/>
      <c r="L74" s="57"/>
    </row>
    <row r="75" spans="2:12" s="1" customFormat="1" ht="36.950000000000003" customHeight="1">
      <c r="B75" s="37"/>
      <c r="C75" s="58" t="s">
        <v>114</v>
      </c>
      <c r="D75" s="59"/>
      <c r="E75" s="59"/>
      <c r="F75" s="59"/>
      <c r="G75" s="59"/>
      <c r="H75" s="59"/>
      <c r="I75" s="159"/>
      <c r="J75" s="59"/>
      <c r="K75" s="59"/>
      <c r="L75" s="57"/>
    </row>
    <row r="76" spans="2:12" s="1" customFormat="1" ht="6.95" customHeight="1">
      <c r="B76" s="37"/>
      <c r="C76" s="59"/>
      <c r="D76" s="59"/>
      <c r="E76" s="59"/>
      <c r="F76" s="59"/>
      <c r="G76" s="59"/>
      <c r="H76" s="59"/>
      <c r="I76" s="159"/>
      <c r="J76" s="59"/>
      <c r="K76" s="59"/>
      <c r="L76" s="57"/>
    </row>
    <row r="77" spans="2:12" s="1" customFormat="1" ht="14.45" customHeight="1">
      <c r="B77" s="37"/>
      <c r="C77" s="61" t="s">
        <v>18</v>
      </c>
      <c r="D77" s="59"/>
      <c r="E77" s="59"/>
      <c r="F77" s="59"/>
      <c r="G77" s="59"/>
      <c r="H77" s="59"/>
      <c r="I77" s="159"/>
      <c r="J77" s="59"/>
      <c r="K77" s="59"/>
      <c r="L77" s="57"/>
    </row>
    <row r="78" spans="2:12" s="1" customFormat="1" ht="16.5" customHeight="1">
      <c r="B78" s="37"/>
      <c r="C78" s="59"/>
      <c r="D78" s="59"/>
      <c r="E78" s="340" t="str">
        <f>E7</f>
        <v>Údržba, opravy a odstraňování závad u SEE</v>
      </c>
      <c r="F78" s="341"/>
      <c r="G78" s="341"/>
      <c r="H78" s="341"/>
      <c r="I78" s="159"/>
      <c r="J78" s="59"/>
      <c r="K78" s="59"/>
      <c r="L78" s="57"/>
    </row>
    <row r="79" spans="2:12" s="1" customFormat="1" ht="14.45" customHeight="1">
      <c r="B79" s="37"/>
      <c r="C79" s="61" t="s">
        <v>95</v>
      </c>
      <c r="D79" s="59"/>
      <c r="E79" s="59"/>
      <c r="F79" s="59"/>
      <c r="G79" s="59"/>
      <c r="H79" s="59"/>
      <c r="I79" s="159"/>
      <c r="J79" s="59"/>
      <c r="K79" s="59"/>
      <c r="L79" s="57"/>
    </row>
    <row r="80" spans="2:12" s="1" customFormat="1" ht="17.25" customHeight="1">
      <c r="B80" s="37"/>
      <c r="C80" s="59"/>
      <c r="D80" s="59"/>
      <c r="E80" s="315" t="str">
        <f>E9</f>
        <v>1.1 - Položky URS</v>
      </c>
      <c r="F80" s="342"/>
      <c r="G80" s="342"/>
      <c r="H80" s="342"/>
      <c r="I80" s="159"/>
      <c r="J80" s="59"/>
      <c r="K80" s="59"/>
      <c r="L80" s="57"/>
    </row>
    <row r="81" spans="2:65" s="1" customFormat="1" ht="6.95" customHeight="1">
      <c r="B81" s="37"/>
      <c r="C81" s="59"/>
      <c r="D81" s="59"/>
      <c r="E81" s="59"/>
      <c r="F81" s="59"/>
      <c r="G81" s="59"/>
      <c r="H81" s="59"/>
      <c r="I81" s="159"/>
      <c r="J81" s="59"/>
      <c r="K81" s="59"/>
      <c r="L81" s="57"/>
    </row>
    <row r="82" spans="2:65" s="1" customFormat="1" ht="18" customHeight="1">
      <c r="B82" s="37"/>
      <c r="C82" s="61" t="s">
        <v>23</v>
      </c>
      <c r="D82" s="59"/>
      <c r="E82" s="59"/>
      <c r="F82" s="160" t="str">
        <f>F12</f>
        <v xml:space="preserve"> </v>
      </c>
      <c r="G82" s="59"/>
      <c r="H82" s="59"/>
      <c r="I82" s="161" t="s">
        <v>25</v>
      </c>
      <c r="J82" s="69" t="str">
        <f>IF(J12="","",J12)</f>
        <v>11. 9. 2018</v>
      </c>
      <c r="K82" s="59"/>
      <c r="L82" s="57"/>
    </row>
    <row r="83" spans="2:65" s="1" customFormat="1" ht="6.95" customHeight="1">
      <c r="B83" s="37"/>
      <c r="C83" s="59"/>
      <c r="D83" s="59"/>
      <c r="E83" s="59"/>
      <c r="F83" s="59"/>
      <c r="G83" s="59"/>
      <c r="H83" s="59"/>
      <c r="I83" s="159"/>
      <c r="J83" s="59"/>
      <c r="K83" s="59"/>
      <c r="L83" s="57"/>
    </row>
    <row r="84" spans="2:65" s="1" customFormat="1" ht="15">
      <c r="B84" s="37"/>
      <c r="C84" s="61" t="s">
        <v>27</v>
      </c>
      <c r="D84" s="59"/>
      <c r="E84" s="59"/>
      <c r="F84" s="160" t="str">
        <f>E15</f>
        <v xml:space="preserve"> </v>
      </c>
      <c r="G84" s="59"/>
      <c r="H84" s="59"/>
      <c r="I84" s="161" t="s">
        <v>32</v>
      </c>
      <c r="J84" s="160" t="str">
        <f>E21</f>
        <v xml:space="preserve"> </v>
      </c>
      <c r="K84" s="59"/>
      <c r="L84" s="57"/>
    </row>
    <row r="85" spans="2:65" s="1" customFormat="1" ht="14.45" customHeight="1">
      <c r="B85" s="37"/>
      <c r="C85" s="61" t="s">
        <v>30</v>
      </c>
      <c r="D85" s="59"/>
      <c r="E85" s="59"/>
      <c r="F85" s="160" t="str">
        <f>IF(E18="","",E18)</f>
        <v/>
      </c>
      <c r="G85" s="59"/>
      <c r="H85" s="59"/>
      <c r="I85" s="159"/>
      <c r="J85" s="59"/>
      <c r="K85" s="59"/>
      <c r="L85" s="57"/>
    </row>
    <row r="86" spans="2:65" s="1" customFormat="1" ht="10.35" customHeight="1">
      <c r="B86" s="37"/>
      <c r="C86" s="59"/>
      <c r="D86" s="59"/>
      <c r="E86" s="59"/>
      <c r="F86" s="59"/>
      <c r="G86" s="59"/>
      <c r="H86" s="59"/>
      <c r="I86" s="159"/>
      <c r="J86" s="59"/>
      <c r="K86" s="59"/>
      <c r="L86" s="57"/>
    </row>
    <row r="87" spans="2:65" s="9" customFormat="1" ht="29.25" customHeight="1">
      <c r="B87" s="162"/>
      <c r="C87" s="163" t="s">
        <v>115</v>
      </c>
      <c r="D87" s="164" t="s">
        <v>54</v>
      </c>
      <c r="E87" s="164" t="s">
        <v>50</v>
      </c>
      <c r="F87" s="164" t="s">
        <v>116</v>
      </c>
      <c r="G87" s="164" t="s">
        <v>117</v>
      </c>
      <c r="H87" s="164" t="s">
        <v>118</v>
      </c>
      <c r="I87" s="165" t="s">
        <v>119</v>
      </c>
      <c r="J87" s="164" t="s">
        <v>99</v>
      </c>
      <c r="K87" s="166" t="s">
        <v>120</v>
      </c>
      <c r="L87" s="167"/>
      <c r="M87" s="77" t="s">
        <v>121</v>
      </c>
      <c r="N87" s="78" t="s">
        <v>39</v>
      </c>
      <c r="O87" s="78" t="s">
        <v>122</v>
      </c>
      <c r="P87" s="78" t="s">
        <v>123</v>
      </c>
      <c r="Q87" s="78" t="s">
        <v>124</v>
      </c>
      <c r="R87" s="78" t="s">
        <v>125</v>
      </c>
      <c r="S87" s="78" t="s">
        <v>126</v>
      </c>
      <c r="T87" s="79" t="s">
        <v>127</v>
      </c>
    </row>
    <row r="88" spans="2:65" s="1" customFormat="1" ht="29.25" customHeight="1">
      <c r="B88" s="37"/>
      <c r="C88" s="83" t="s">
        <v>100</v>
      </c>
      <c r="D88" s="59"/>
      <c r="E88" s="59"/>
      <c r="F88" s="59"/>
      <c r="G88" s="59"/>
      <c r="H88" s="59"/>
      <c r="I88" s="159"/>
      <c r="J88" s="168">
        <f>BK88</f>
        <v>0</v>
      </c>
      <c r="K88" s="59"/>
      <c r="L88" s="57"/>
      <c r="M88" s="80"/>
      <c r="N88" s="81"/>
      <c r="O88" s="81"/>
      <c r="P88" s="169">
        <f>P89+P123+P129</f>
        <v>0</v>
      </c>
      <c r="Q88" s="81"/>
      <c r="R88" s="169">
        <f>R89+R123+R129</f>
        <v>203.47257467999998</v>
      </c>
      <c r="S88" s="81"/>
      <c r="T88" s="170">
        <f>T89+T123+T129</f>
        <v>97.396500000000003</v>
      </c>
      <c r="AT88" s="20" t="s">
        <v>68</v>
      </c>
      <c r="AU88" s="20" t="s">
        <v>101</v>
      </c>
      <c r="BK88" s="171">
        <f>BK89+BK123+BK129</f>
        <v>0</v>
      </c>
    </row>
    <row r="89" spans="2:65" s="10" customFormat="1" ht="37.35" customHeight="1">
      <c r="B89" s="172"/>
      <c r="C89" s="173"/>
      <c r="D89" s="174" t="s">
        <v>68</v>
      </c>
      <c r="E89" s="175" t="s">
        <v>128</v>
      </c>
      <c r="F89" s="175" t="s">
        <v>129</v>
      </c>
      <c r="G89" s="173"/>
      <c r="H89" s="173"/>
      <c r="I89" s="176"/>
      <c r="J89" s="177">
        <f>BK89</f>
        <v>0</v>
      </c>
      <c r="K89" s="173"/>
      <c r="L89" s="178"/>
      <c r="M89" s="179"/>
      <c r="N89" s="180"/>
      <c r="O89" s="180"/>
      <c r="P89" s="181">
        <f>P90+P110+P115+P117+P121</f>
        <v>0</v>
      </c>
      <c r="Q89" s="180"/>
      <c r="R89" s="181">
        <f>R90+R110+R115+R117+R121</f>
        <v>67.860478679999986</v>
      </c>
      <c r="S89" s="180"/>
      <c r="T89" s="182">
        <f>T90+T110+T115+T117+T121</f>
        <v>97.396500000000003</v>
      </c>
      <c r="AR89" s="183" t="s">
        <v>77</v>
      </c>
      <c r="AT89" s="184" t="s">
        <v>68</v>
      </c>
      <c r="AU89" s="184" t="s">
        <v>69</v>
      </c>
      <c r="AY89" s="183" t="s">
        <v>130</v>
      </c>
      <c r="BK89" s="185">
        <f>BK90+BK110+BK115+BK117+BK121</f>
        <v>0</v>
      </c>
    </row>
    <row r="90" spans="2:65" s="10" customFormat="1" ht="19.899999999999999" customHeight="1">
      <c r="B90" s="172"/>
      <c r="C90" s="173"/>
      <c r="D90" s="174" t="s">
        <v>68</v>
      </c>
      <c r="E90" s="186" t="s">
        <v>77</v>
      </c>
      <c r="F90" s="186" t="s">
        <v>131</v>
      </c>
      <c r="G90" s="173"/>
      <c r="H90" s="173"/>
      <c r="I90" s="176"/>
      <c r="J90" s="187">
        <f>BK90</f>
        <v>0</v>
      </c>
      <c r="K90" s="173"/>
      <c r="L90" s="178"/>
      <c r="M90" s="179"/>
      <c r="N90" s="180"/>
      <c r="O90" s="180"/>
      <c r="P90" s="181">
        <f>SUM(P91:P109)</f>
        <v>0</v>
      </c>
      <c r="Q90" s="180"/>
      <c r="R90" s="181">
        <f>SUM(R91:R109)</f>
        <v>1.9213199999999999</v>
      </c>
      <c r="S90" s="180"/>
      <c r="T90" s="182">
        <f>SUM(T91:T109)</f>
        <v>1.3965000000000001</v>
      </c>
      <c r="AR90" s="183" t="s">
        <v>77</v>
      </c>
      <c r="AT90" s="184" t="s">
        <v>68</v>
      </c>
      <c r="AU90" s="184" t="s">
        <v>77</v>
      </c>
      <c r="AY90" s="183" t="s">
        <v>130</v>
      </c>
      <c r="BK90" s="185">
        <f>SUM(BK91:BK109)</f>
        <v>0</v>
      </c>
    </row>
    <row r="91" spans="2:65" s="1" customFormat="1" ht="25.5" customHeight="1">
      <c r="B91" s="37"/>
      <c r="C91" s="188" t="s">
        <v>77</v>
      </c>
      <c r="D91" s="188" t="s">
        <v>132</v>
      </c>
      <c r="E91" s="189" t="s">
        <v>133</v>
      </c>
      <c r="F91" s="190" t="s">
        <v>134</v>
      </c>
      <c r="G91" s="191" t="s">
        <v>135</v>
      </c>
      <c r="H91" s="192">
        <v>16</v>
      </c>
      <c r="I91" s="193"/>
      <c r="J91" s="194">
        <f t="shared" ref="J91:J104" si="0">ROUND(I91*H91,2)</f>
        <v>0</v>
      </c>
      <c r="K91" s="190" t="s">
        <v>136</v>
      </c>
      <c r="L91" s="57"/>
      <c r="M91" s="195" t="s">
        <v>21</v>
      </c>
      <c r="N91" s="196" t="s">
        <v>40</v>
      </c>
      <c r="O91" s="38"/>
      <c r="P91" s="197">
        <f t="shared" ref="P91:P104" si="1">O91*H91</f>
        <v>0</v>
      </c>
      <c r="Q91" s="197">
        <v>0</v>
      </c>
      <c r="R91" s="197">
        <f t="shared" ref="R91:R104" si="2">Q91*H91</f>
        <v>0</v>
      </c>
      <c r="S91" s="197">
        <v>0</v>
      </c>
      <c r="T91" s="198">
        <f t="shared" ref="T91:T104" si="3">S91*H91</f>
        <v>0</v>
      </c>
      <c r="AR91" s="20" t="s">
        <v>137</v>
      </c>
      <c r="AT91" s="20" t="s">
        <v>132</v>
      </c>
      <c r="AU91" s="20" t="s">
        <v>79</v>
      </c>
      <c r="AY91" s="20" t="s">
        <v>130</v>
      </c>
      <c r="BE91" s="199">
        <f t="shared" ref="BE91:BE104" si="4">IF(N91="základní",J91,0)</f>
        <v>0</v>
      </c>
      <c r="BF91" s="199">
        <f t="shared" ref="BF91:BF104" si="5">IF(N91="snížená",J91,0)</f>
        <v>0</v>
      </c>
      <c r="BG91" s="199">
        <f t="shared" ref="BG91:BG104" si="6">IF(N91="zákl. přenesená",J91,0)</f>
        <v>0</v>
      </c>
      <c r="BH91" s="199">
        <f t="shared" ref="BH91:BH104" si="7">IF(N91="sníž. přenesená",J91,0)</f>
        <v>0</v>
      </c>
      <c r="BI91" s="199">
        <f t="shared" ref="BI91:BI104" si="8">IF(N91="nulová",J91,0)</f>
        <v>0</v>
      </c>
      <c r="BJ91" s="20" t="s">
        <v>77</v>
      </c>
      <c r="BK91" s="199">
        <f t="shared" ref="BK91:BK104" si="9">ROUND(I91*H91,2)</f>
        <v>0</v>
      </c>
      <c r="BL91" s="20" t="s">
        <v>137</v>
      </c>
      <c r="BM91" s="20" t="s">
        <v>79</v>
      </c>
    </row>
    <row r="92" spans="2:65" s="1" customFormat="1" ht="16.5" customHeight="1">
      <c r="B92" s="37"/>
      <c r="C92" s="188" t="s">
        <v>79</v>
      </c>
      <c r="D92" s="188" t="s">
        <v>132</v>
      </c>
      <c r="E92" s="189" t="s">
        <v>138</v>
      </c>
      <c r="F92" s="190" t="s">
        <v>139</v>
      </c>
      <c r="G92" s="191" t="s">
        <v>135</v>
      </c>
      <c r="H92" s="192">
        <v>14.25</v>
      </c>
      <c r="I92" s="193"/>
      <c r="J92" s="194">
        <f t="shared" si="0"/>
        <v>0</v>
      </c>
      <c r="K92" s="190" t="s">
        <v>136</v>
      </c>
      <c r="L92" s="57"/>
      <c r="M92" s="195" t="s">
        <v>21</v>
      </c>
      <c r="N92" s="196" t="s">
        <v>40</v>
      </c>
      <c r="O92" s="38"/>
      <c r="P92" s="197">
        <f t="shared" si="1"/>
        <v>0</v>
      </c>
      <c r="Q92" s="197">
        <v>0</v>
      </c>
      <c r="R92" s="197">
        <f t="shared" si="2"/>
        <v>0</v>
      </c>
      <c r="S92" s="197">
        <v>9.8000000000000004E-2</v>
      </c>
      <c r="T92" s="198">
        <f t="shared" si="3"/>
        <v>1.3965000000000001</v>
      </c>
      <c r="AR92" s="20" t="s">
        <v>137</v>
      </c>
      <c r="AT92" s="20" t="s">
        <v>132</v>
      </c>
      <c r="AU92" s="20" t="s">
        <v>79</v>
      </c>
      <c r="AY92" s="20" t="s">
        <v>130</v>
      </c>
      <c r="BE92" s="199">
        <f t="shared" si="4"/>
        <v>0</v>
      </c>
      <c r="BF92" s="199">
        <f t="shared" si="5"/>
        <v>0</v>
      </c>
      <c r="BG92" s="199">
        <f t="shared" si="6"/>
        <v>0</v>
      </c>
      <c r="BH92" s="199">
        <f t="shared" si="7"/>
        <v>0</v>
      </c>
      <c r="BI92" s="199">
        <f t="shared" si="8"/>
        <v>0</v>
      </c>
      <c r="BJ92" s="20" t="s">
        <v>77</v>
      </c>
      <c r="BK92" s="199">
        <f t="shared" si="9"/>
        <v>0</v>
      </c>
      <c r="BL92" s="20" t="s">
        <v>137</v>
      </c>
      <c r="BM92" s="20" t="s">
        <v>137</v>
      </c>
    </row>
    <row r="93" spans="2:65" s="1" customFormat="1" ht="16.5" customHeight="1">
      <c r="B93" s="37"/>
      <c r="C93" s="188" t="s">
        <v>140</v>
      </c>
      <c r="D93" s="188" t="s">
        <v>132</v>
      </c>
      <c r="E93" s="189" t="s">
        <v>141</v>
      </c>
      <c r="F93" s="190" t="s">
        <v>142</v>
      </c>
      <c r="G93" s="191" t="s">
        <v>143</v>
      </c>
      <c r="H93" s="192">
        <v>31</v>
      </c>
      <c r="I93" s="193"/>
      <c r="J93" s="194">
        <f t="shared" si="0"/>
        <v>0</v>
      </c>
      <c r="K93" s="190" t="s">
        <v>136</v>
      </c>
      <c r="L93" s="57"/>
      <c r="M93" s="195" t="s">
        <v>21</v>
      </c>
      <c r="N93" s="196" t="s">
        <v>40</v>
      </c>
      <c r="O93" s="38"/>
      <c r="P93" s="197">
        <f t="shared" si="1"/>
        <v>0</v>
      </c>
      <c r="Q93" s="197">
        <v>0</v>
      </c>
      <c r="R93" s="197">
        <f t="shared" si="2"/>
        <v>0</v>
      </c>
      <c r="S93" s="197">
        <v>0</v>
      </c>
      <c r="T93" s="198">
        <f t="shared" si="3"/>
        <v>0</v>
      </c>
      <c r="AR93" s="20" t="s">
        <v>137</v>
      </c>
      <c r="AT93" s="20" t="s">
        <v>132</v>
      </c>
      <c r="AU93" s="20" t="s">
        <v>79</v>
      </c>
      <c r="AY93" s="20" t="s">
        <v>130</v>
      </c>
      <c r="BE93" s="199">
        <f t="shared" si="4"/>
        <v>0</v>
      </c>
      <c r="BF93" s="199">
        <f t="shared" si="5"/>
        <v>0</v>
      </c>
      <c r="BG93" s="199">
        <f t="shared" si="6"/>
        <v>0</v>
      </c>
      <c r="BH93" s="199">
        <f t="shared" si="7"/>
        <v>0</v>
      </c>
      <c r="BI93" s="199">
        <f t="shared" si="8"/>
        <v>0</v>
      </c>
      <c r="BJ93" s="20" t="s">
        <v>77</v>
      </c>
      <c r="BK93" s="199">
        <f t="shared" si="9"/>
        <v>0</v>
      </c>
      <c r="BL93" s="20" t="s">
        <v>137</v>
      </c>
      <c r="BM93" s="20" t="s">
        <v>144</v>
      </c>
    </row>
    <row r="94" spans="2:65" s="1" customFormat="1" ht="25.5" customHeight="1">
      <c r="B94" s="37"/>
      <c r="C94" s="188" t="s">
        <v>137</v>
      </c>
      <c r="D94" s="188" t="s">
        <v>132</v>
      </c>
      <c r="E94" s="189" t="s">
        <v>145</v>
      </c>
      <c r="F94" s="190" t="s">
        <v>146</v>
      </c>
      <c r="G94" s="191" t="s">
        <v>143</v>
      </c>
      <c r="H94" s="192">
        <v>400</v>
      </c>
      <c r="I94" s="193"/>
      <c r="J94" s="194">
        <f t="shared" si="0"/>
        <v>0</v>
      </c>
      <c r="K94" s="190" t="s">
        <v>136</v>
      </c>
      <c r="L94" s="57"/>
      <c r="M94" s="195" t="s">
        <v>21</v>
      </c>
      <c r="N94" s="196" t="s">
        <v>40</v>
      </c>
      <c r="O94" s="38"/>
      <c r="P94" s="197">
        <f t="shared" si="1"/>
        <v>0</v>
      </c>
      <c r="Q94" s="197">
        <v>0</v>
      </c>
      <c r="R94" s="197">
        <f t="shared" si="2"/>
        <v>0</v>
      </c>
      <c r="S94" s="197">
        <v>0</v>
      </c>
      <c r="T94" s="198">
        <f t="shared" si="3"/>
        <v>0</v>
      </c>
      <c r="AR94" s="20" t="s">
        <v>137</v>
      </c>
      <c r="AT94" s="20" t="s">
        <v>132</v>
      </c>
      <c r="AU94" s="20" t="s">
        <v>79</v>
      </c>
      <c r="AY94" s="20" t="s">
        <v>130</v>
      </c>
      <c r="BE94" s="199">
        <f t="shared" si="4"/>
        <v>0</v>
      </c>
      <c r="BF94" s="199">
        <f t="shared" si="5"/>
        <v>0</v>
      </c>
      <c r="BG94" s="199">
        <f t="shared" si="6"/>
        <v>0</v>
      </c>
      <c r="BH94" s="199">
        <f t="shared" si="7"/>
        <v>0</v>
      </c>
      <c r="BI94" s="199">
        <f t="shared" si="8"/>
        <v>0</v>
      </c>
      <c r="BJ94" s="20" t="s">
        <v>77</v>
      </c>
      <c r="BK94" s="199">
        <f t="shared" si="9"/>
        <v>0</v>
      </c>
      <c r="BL94" s="20" t="s">
        <v>137</v>
      </c>
      <c r="BM94" s="20" t="s">
        <v>147</v>
      </c>
    </row>
    <row r="95" spans="2:65" s="1" customFormat="1" ht="16.5" customHeight="1">
      <c r="B95" s="37"/>
      <c r="C95" s="188" t="s">
        <v>148</v>
      </c>
      <c r="D95" s="188" t="s">
        <v>132</v>
      </c>
      <c r="E95" s="189" t="s">
        <v>149</v>
      </c>
      <c r="F95" s="190" t="s">
        <v>150</v>
      </c>
      <c r="G95" s="191" t="s">
        <v>143</v>
      </c>
      <c r="H95" s="192">
        <v>300</v>
      </c>
      <c r="I95" s="193"/>
      <c r="J95" s="194">
        <f t="shared" si="0"/>
        <v>0</v>
      </c>
      <c r="K95" s="190" t="s">
        <v>136</v>
      </c>
      <c r="L95" s="57"/>
      <c r="M95" s="195" t="s">
        <v>21</v>
      </c>
      <c r="N95" s="196" t="s">
        <v>40</v>
      </c>
      <c r="O95" s="38"/>
      <c r="P95" s="197">
        <f t="shared" si="1"/>
        <v>0</v>
      </c>
      <c r="Q95" s="197">
        <v>0</v>
      </c>
      <c r="R95" s="197">
        <f t="shared" si="2"/>
        <v>0</v>
      </c>
      <c r="S95" s="197">
        <v>0</v>
      </c>
      <c r="T95" s="198">
        <f t="shared" si="3"/>
        <v>0</v>
      </c>
      <c r="AR95" s="20" t="s">
        <v>137</v>
      </c>
      <c r="AT95" s="20" t="s">
        <v>132</v>
      </c>
      <c r="AU95" s="20" t="s">
        <v>79</v>
      </c>
      <c r="AY95" s="20" t="s">
        <v>130</v>
      </c>
      <c r="BE95" s="199">
        <f t="shared" si="4"/>
        <v>0</v>
      </c>
      <c r="BF95" s="199">
        <f t="shared" si="5"/>
        <v>0</v>
      </c>
      <c r="BG95" s="199">
        <f t="shared" si="6"/>
        <v>0</v>
      </c>
      <c r="BH95" s="199">
        <f t="shared" si="7"/>
        <v>0</v>
      </c>
      <c r="BI95" s="199">
        <f t="shared" si="8"/>
        <v>0</v>
      </c>
      <c r="BJ95" s="20" t="s">
        <v>77</v>
      </c>
      <c r="BK95" s="199">
        <f t="shared" si="9"/>
        <v>0</v>
      </c>
      <c r="BL95" s="20" t="s">
        <v>137</v>
      </c>
      <c r="BM95" s="20" t="s">
        <v>151</v>
      </c>
    </row>
    <row r="96" spans="2:65" s="1" customFormat="1" ht="16.5" customHeight="1">
      <c r="B96" s="37"/>
      <c r="C96" s="188" t="s">
        <v>144</v>
      </c>
      <c r="D96" s="188" t="s">
        <v>132</v>
      </c>
      <c r="E96" s="189" t="s">
        <v>152</v>
      </c>
      <c r="F96" s="190" t="s">
        <v>153</v>
      </c>
      <c r="G96" s="191" t="s">
        <v>143</v>
      </c>
      <c r="H96" s="192">
        <v>40</v>
      </c>
      <c r="I96" s="193"/>
      <c r="J96" s="194">
        <f t="shared" si="0"/>
        <v>0</v>
      </c>
      <c r="K96" s="190" t="s">
        <v>136</v>
      </c>
      <c r="L96" s="57"/>
      <c r="M96" s="195" t="s">
        <v>21</v>
      </c>
      <c r="N96" s="196" t="s">
        <v>40</v>
      </c>
      <c r="O96" s="38"/>
      <c r="P96" s="197">
        <f t="shared" si="1"/>
        <v>0</v>
      </c>
      <c r="Q96" s="197">
        <v>0</v>
      </c>
      <c r="R96" s="197">
        <f t="shared" si="2"/>
        <v>0</v>
      </c>
      <c r="S96" s="197">
        <v>0</v>
      </c>
      <c r="T96" s="198">
        <f t="shared" si="3"/>
        <v>0</v>
      </c>
      <c r="AR96" s="20" t="s">
        <v>137</v>
      </c>
      <c r="AT96" s="20" t="s">
        <v>132</v>
      </c>
      <c r="AU96" s="20" t="s">
        <v>79</v>
      </c>
      <c r="AY96" s="20" t="s">
        <v>130</v>
      </c>
      <c r="BE96" s="199">
        <f t="shared" si="4"/>
        <v>0</v>
      </c>
      <c r="BF96" s="199">
        <f t="shared" si="5"/>
        <v>0</v>
      </c>
      <c r="BG96" s="199">
        <f t="shared" si="6"/>
        <v>0</v>
      </c>
      <c r="BH96" s="199">
        <f t="shared" si="7"/>
        <v>0</v>
      </c>
      <c r="BI96" s="199">
        <f t="shared" si="8"/>
        <v>0</v>
      </c>
      <c r="BJ96" s="20" t="s">
        <v>77</v>
      </c>
      <c r="BK96" s="199">
        <f t="shared" si="9"/>
        <v>0</v>
      </c>
      <c r="BL96" s="20" t="s">
        <v>137</v>
      </c>
      <c r="BM96" s="20" t="s">
        <v>154</v>
      </c>
    </row>
    <row r="97" spans="2:65" s="1" customFormat="1" ht="16.5" customHeight="1">
      <c r="B97" s="37"/>
      <c r="C97" s="188" t="s">
        <v>155</v>
      </c>
      <c r="D97" s="188" t="s">
        <v>132</v>
      </c>
      <c r="E97" s="189" t="s">
        <v>156</v>
      </c>
      <c r="F97" s="190" t="s">
        <v>157</v>
      </c>
      <c r="G97" s="191" t="s">
        <v>158</v>
      </c>
      <c r="H97" s="192">
        <v>11.2</v>
      </c>
      <c r="I97" s="193"/>
      <c r="J97" s="194">
        <f t="shared" si="0"/>
        <v>0</v>
      </c>
      <c r="K97" s="190" t="s">
        <v>136</v>
      </c>
      <c r="L97" s="57"/>
      <c r="M97" s="195" t="s">
        <v>21</v>
      </c>
      <c r="N97" s="196" t="s">
        <v>40</v>
      </c>
      <c r="O97" s="38"/>
      <c r="P97" s="197">
        <f t="shared" si="1"/>
        <v>0</v>
      </c>
      <c r="Q97" s="197">
        <v>0</v>
      </c>
      <c r="R97" s="197">
        <f t="shared" si="2"/>
        <v>0</v>
      </c>
      <c r="S97" s="197">
        <v>0</v>
      </c>
      <c r="T97" s="198">
        <f t="shared" si="3"/>
        <v>0</v>
      </c>
      <c r="AR97" s="20" t="s">
        <v>137</v>
      </c>
      <c r="AT97" s="20" t="s">
        <v>132</v>
      </c>
      <c r="AU97" s="20" t="s">
        <v>79</v>
      </c>
      <c r="AY97" s="20" t="s">
        <v>130</v>
      </c>
      <c r="BE97" s="199">
        <f t="shared" si="4"/>
        <v>0</v>
      </c>
      <c r="BF97" s="199">
        <f t="shared" si="5"/>
        <v>0</v>
      </c>
      <c r="BG97" s="199">
        <f t="shared" si="6"/>
        <v>0</v>
      </c>
      <c r="BH97" s="199">
        <f t="shared" si="7"/>
        <v>0</v>
      </c>
      <c r="BI97" s="199">
        <f t="shared" si="8"/>
        <v>0</v>
      </c>
      <c r="BJ97" s="20" t="s">
        <v>77</v>
      </c>
      <c r="BK97" s="199">
        <f t="shared" si="9"/>
        <v>0</v>
      </c>
      <c r="BL97" s="20" t="s">
        <v>137</v>
      </c>
      <c r="BM97" s="20" t="s">
        <v>159</v>
      </c>
    </row>
    <row r="98" spans="2:65" s="1" customFormat="1" ht="16.5" customHeight="1">
      <c r="B98" s="37"/>
      <c r="C98" s="188" t="s">
        <v>147</v>
      </c>
      <c r="D98" s="188" t="s">
        <v>132</v>
      </c>
      <c r="E98" s="189" t="s">
        <v>160</v>
      </c>
      <c r="F98" s="190" t="s">
        <v>161</v>
      </c>
      <c r="G98" s="191" t="s">
        <v>143</v>
      </c>
      <c r="H98" s="192">
        <v>342.4</v>
      </c>
      <c r="I98" s="193"/>
      <c r="J98" s="194">
        <f t="shared" si="0"/>
        <v>0</v>
      </c>
      <c r="K98" s="190" t="s">
        <v>136</v>
      </c>
      <c r="L98" s="57"/>
      <c r="M98" s="195" t="s">
        <v>21</v>
      </c>
      <c r="N98" s="196" t="s">
        <v>40</v>
      </c>
      <c r="O98" s="38"/>
      <c r="P98" s="197">
        <f t="shared" si="1"/>
        <v>0</v>
      </c>
      <c r="Q98" s="197">
        <v>0</v>
      </c>
      <c r="R98" s="197">
        <f t="shared" si="2"/>
        <v>0</v>
      </c>
      <c r="S98" s="197">
        <v>0</v>
      </c>
      <c r="T98" s="198">
        <f t="shared" si="3"/>
        <v>0</v>
      </c>
      <c r="AR98" s="20" t="s">
        <v>137</v>
      </c>
      <c r="AT98" s="20" t="s">
        <v>132</v>
      </c>
      <c r="AU98" s="20" t="s">
        <v>79</v>
      </c>
      <c r="AY98" s="20" t="s">
        <v>130</v>
      </c>
      <c r="BE98" s="199">
        <f t="shared" si="4"/>
        <v>0</v>
      </c>
      <c r="BF98" s="199">
        <f t="shared" si="5"/>
        <v>0</v>
      </c>
      <c r="BG98" s="199">
        <f t="shared" si="6"/>
        <v>0</v>
      </c>
      <c r="BH98" s="199">
        <f t="shared" si="7"/>
        <v>0</v>
      </c>
      <c r="BI98" s="199">
        <f t="shared" si="8"/>
        <v>0</v>
      </c>
      <c r="BJ98" s="20" t="s">
        <v>77</v>
      </c>
      <c r="BK98" s="199">
        <f t="shared" si="9"/>
        <v>0</v>
      </c>
      <c r="BL98" s="20" t="s">
        <v>137</v>
      </c>
      <c r="BM98" s="20" t="s">
        <v>162</v>
      </c>
    </row>
    <row r="99" spans="2:65" s="1" customFormat="1" ht="25.5" customHeight="1">
      <c r="B99" s="37"/>
      <c r="C99" s="188" t="s">
        <v>163</v>
      </c>
      <c r="D99" s="188" t="s">
        <v>132</v>
      </c>
      <c r="E99" s="189" t="s">
        <v>164</v>
      </c>
      <c r="F99" s="190" t="s">
        <v>165</v>
      </c>
      <c r="G99" s="191" t="s">
        <v>143</v>
      </c>
      <c r="H99" s="192">
        <v>18.2</v>
      </c>
      <c r="I99" s="193"/>
      <c r="J99" s="194">
        <f t="shared" si="0"/>
        <v>0</v>
      </c>
      <c r="K99" s="190" t="s">
        <v>136</v>
      </c>
      <c r="L99" s="57"/>
      <c r="M99" s="195" t="s">
        <v>21</v>
      </c>
      <c r="N99" s="196" t="s">
        <v>40</v>
      </c>
      <c r="O99" s="38"/>
      <c r="P99" s="197">
        <f t="shared" si="1"/>
        <v>0</v>
      </c>
      <c r="Q99" s="197">
        <v>0</v>
      </c>
      <c r="R99" s="197">
        <f t="shared" si="2"/>
        <v>0</v>
      </c>
      <c r="S99" s="197">
        <v>0</v>
      </c>
      <c r="T99" s="198">
        <f t="shared" si="3"/>
        <v>0</v>
      </c>
      <c r="AR99" s="20" t="s">
        <v>137</v>
      </c>
      <c r="AT99" s="20" t="s">
        <v>132</v>
      </c>
      <c r="AU99" s="20" t="s">
        <v>79</v>
      </c>
      <c r="AY99" s="20" t="s">
        <v>130</v>
      </c>
      <c r="BE99" s="199">
        <f t="shared" si="4"/>
        <v>0</v>
      </c>
      <c r="BF99" s="199">
        <f t="shared" si="5"/>
        <v>0</v>
      </c>
      <c r="BG99" s="199">
        <f t="shared" si="6"/>
        <v>0</v>
      </c>
      <c r="BH99" s="199">
        <f t="shared" si="7"/>
        <v>0</v>
      </c>
      <c r="BI99" s="199">
        <f t="shared" si="8"/>
        <v>0</v>
      </c>
      <c r="BJ99" s="20" t="s">
        <v>77</v>
      </c>
      <c r="BK99" s="199">
        <f t="shared" si="9"/>
        <v>0</v>
      </c>
      <c r="BL99" s="20" t="s">
        <v>137</v>
      </c>
      <c r="BM99" s="20" t="s">
        <v>166</v>
      </c>
    </row>
    <row r="100" spans="2:65" s="1" customFormat="1" ht="25.5" customHeight="1">
      <c r="B100" s="37"/>
      <c r="C100" s="188" t="s">
        <v>151</v>
      </c>
      <c r="D100" s="188" t="s">
        <v>132</v>
      </c>
      <c r="E100" s="189" t="s">
        <v>167</v>
      </c>
      <c r="F100" s="190" t="s">
        <v>168</v>
      </c>
      <c r="G100" s="191" t="s">
        <v>135</v>
      </c>
      <c r="H100" s="192">
        <v>450</v>
      </c>
      <c r="I100" s="193"/>
      <c r="J100" s="194">
        <f t="shared" si="0"/>
        <v>0</v>
      </c>
      <c r="K100" s="190" t="s">
        <v>136</v>
      </c>
      <c r="L100" s="57"/>
      <c r="M100" s="195" t="s">
        <v>21</v>
      </c>
      <c r="N100" s="196" t="s">
        <v>40</v>
      </c>
      <c r="O100" s="38"/>
      <c r="P100" s="197">
        <f t="shared" si="1"/>
        <v>0</v>
      </c>
      <c r="Q100" s="197">
        <v>0</v>
      </c>
      <c r="R100" s="197">
        <f t="shared" si="2"/>
        <v>0</v>
      </c>
      <c r="S100" s="197">
        <v>0</v>
      </c>
      <c r="T100" s="198">
        <f t="shared" si="3"/>
        <v>0</v>
      </c>
      <c r="AR100" s="20" t="s">
        <v>137</v>
      </c>
      <c r="AT100" s="20" t="s">
        <v>132</v>
      </c>
      <c r="AU100" s="20" t="s">
        <v>79</v>
      </c>
      <c r="AY100" s="20" t="s">
        <v>130</v>
      </c>
      <c r="BE100" s="199">
        <f t="shared" si="4"/>
        <v>0</v>
      </c>
      <c r="BF100" s="199">
        <f t="shared" si="5"/>
        <v>0</v>
      </c>
      <c r="BG100" s="199">
        <f t="shared" si="6"/>
        <v>0</v>
      </c>
      <c r="BH100" s="199">
        <f t="shared" si="7"/>
        <v>0</v>
      </c>
      <c r="BI100" s="199">
        <f t="shared" si="8"/>
        <v>0</v>
      </c>
      <c r="BJ100" s="20" t="s">
        <v>77</v>
      </c>
      <c r="BK100" s="199">
        <f t="shared" si="9"/>
        <v>0</v>
      </c>
      <c r="BL100" s="20" t="s">
        <v>137</v>
      </c>
      <c r="BM100" s="20" t="s">
        <v>169</v>
      </c>
    </row>
    <row r="101" spans="2:65" s="1" customFormat="1" ht="16.5" customHeight="1">
      <c r="B101" s="37"/>
      <c r="C101" s="188" t="s">
        <v>170</v>
      </c>
      <c r="D101" s="188" t="s">
        <v>132</v>
      </c>
      <c r="E101" s="189" t="s">
        <v>171</v>
      </c>
      <c r="F101" s="190" t="s">
        <v>172</v>
      </c>
      <c r="G101" s="191" t="s">
        <v>135</v>
      </c>
      <c r="H101" s="192">
        <v>661</v>
      </c>
      <c r="I101" s="193"/>
      <c r="J101" s="194">
        <f t="shared" si="0"/>
        <v>0</v>
      </c>
      <c r="K101" s="190" t="s">
        <v>136</v>
      </c>
      <c r="L101" s="57"/>
      <c r="M101" s="195" t="s">
        <v>21</v>
      </c>
      <c r="N101" s="196" t="s">
        <v>40</v>
      </c>
      <c r="O101" s="38"/>
      <c r="P101" s="197">
        <f t="shared" si="1"/>
        <v>0</v>
      </c>
      <c r="Q101" s="197">
        <v>0</v>
      </c>
      <c r="R101" s="197">
        <f t="shared" si="2"/>
        <v>0</v>
      </c>
      <c r="S101" s="197">
        <v>0</v>
      </c>
      <c r="T101" s="198">
        <f t="shared" si="3"/>
        <v>0</v>
      </c>
      <c r="AR101" s="20" t="s">
        <v>137</v>
      </c>
      <c r="AT101" s="20" t="s">
        <v>132</v>
      </c>
      <c r="AU101" s="20" t="s">
        <v>79</v>
      </c>
      <c r="AY101" s="20" t="s">
        <v>130</v>
      </c>
      <c r="BE101" s="199">
        <f t="shared" si="4"/>
        <v>0</v>
      </c>
      <c r="BF101" s="199">
        <f t="shared" si="5"/>
        <v>0</v>
      </c>
      <c r="BG101" s="199">
        <f t="shared" si="6"/>
        <v>0</v>
      </c>
      <c r="BH101" s="199">
        <f t="shared" si="7"/>
        <v>0</v>
      </c>
      <c r="BI101" s="199">
        <f t="shared" si="8"/>
        <v>0</v>
      </c>
      <c r="BJ101" s="20" t="s">
        <v>77</v>
      </c>
      <c r="BK101" s="199">
        <f t="shared" si="9"/>
        <v>0</v>
      </c>
      <c r="BL101" s="20" t="s">
        <v>137</v>
      </c>
      <c r="BM101" s="20" t="s">
        <v>173</v>
      </c>
    </row>
    <row r="102" spans="2:65" s="1" customFormat="1" ht="16.5" customHeight="1">
      <c r="B102" s="37"/>
      <c r="C102" s="200" t="s">
        <v>154</v>
      </c>
      <c r="D102" s="200" t="s">
        <v>174</v>
      </c>
      <c r="E102" s="201" t="s">
        <v>175</v>
      </c>
      <c r="F102" s="202" t="s">
        <v>176</v>
      </c>
      <c r="G102" s="203" t="s">
        <v>177</v>
      </c>
      <c r="H102" s="204">
        <v>480</v>
      </c>
      <c r="I102" s="205"/>
      <c r="J102" s="206">
        <f t="shared" si="0"/>
        <v>0</v>
      </c>
      <c r="K102" s="202" t="s">
        <v>136</v>
      </c>
      <c r="L102" s="207"/>
      <c r="M102" s="208" t="s">
        <v>21</v>
      </c>
      <c r="N102" s="209" t="s">
        <v>40</v>
      </c>
      <c r="O102" s="38"/>
      <c r="P102" s="197">
        <f t="shared" si="1"/>
        <v>0</v>
      </c>
      <c r="Q102" s="197">
        <v>3.0000000000000001E-3</v>
      </c>
      <c r="R102" s="197">
        <f t="shared" si="2"/>
        <v>1.44</v>
      </c>
      <c r="S102" s="197">
        <v>0</v>
      </c>
      <c r="T102" s="198">
        <f t="shared" si="3"/>
        <v>0</v>
      </c>
      <c r="AR102" s="20" t="s">
        <v>147</v>
      </c>
      <c r="AT102" s="20" t="s">
        <v>174</v>
      </c>
      <c r="AU102" s="20" t="s">
        <v>79</v>
      </c>
      <c r="AY102" s="20" t="s">
        <v>130</v>
      </c>
      <c r="BE102" s="199">
        <f t="shared" si="4"/>
        <v>0</v>
      </c>
      <c r="BF102" s="199">
        <f t="shared" si="5"/>
        <v>0</v>
      </c>
      <c r="BG102" s="199">
        <f t="shared" si="6"/>
        <v>0</v>
      </c>
      <c r="BH102" s="199">
        <f t="shared" si="7"/>
        <v>0</v>
      </c>
      <c r="BI102" s="199">
        <f t="shared" si="8"/>
        <v>0</v>
      </c>
      <c r="BJ102" s="20" t="s">
        <v>77</v>
      </c>
      <c r="BK102" s="199">
        <f t="shared" si="9"/>
        <v>0</v>
      </c>
      <c r="BL102" s="20" t="s">
        <v>137</v>
      </c>
      <c r="BM102" s="20" t="s">
        <v>178</v>
      </c>
    </row>
    <row r="103" spans="2:65" s="1" customFormat="1" ht="16.5" customHeight="1">
      <c r="B103" s="37"/>
      <c r="C103" s="200" t="s">
        <v>179</v>
      </c>
      <c r="D103" s="200" t="s">
        <v>174</v>
      </c>
      <c r="E103" s="201" t="s">
        <v>180</v>
      </c>
      <c r="F103" s="202" t="s">
        <v>181</v>
      </c>
      <c r="G103" s="203" t="s">
        <v>182</v>
      </c>
      <c r="H103" s="204">
        <v>238</v>
      </c>
      <c r="I103" s="205"/>
      <c r="J103" s="206">
        <f t="shared" si="0"/>
        <v>0</v>
      </c>
      <c r="K103" s="202" t="s">
        <v>136</v>
      </c>
      <c r="L103" s="207"/>
      <c r="M103" s="208" t="s">
        <v>21</v>
      </c>
      <c r="N103" s="209" t="s">
        <v>40</v>
      </c>
      <c r="O103" s="38"/>
      <c r="P103" s="197">
        <f t="shared" si="1"/>
        <v>0</v>
      </c>
      <c r="Q103" s="197">
        <v>2.4000000000000001E-4</v>
      </c>
      <c r="R103" s="197">
        <f t="shared" si="2"/>
        <v>5.7120000000000004E-2</v>
      </c>
      <c r="S103" s="197">
        <v>0</v>
      </c>
      <c r="T103" s="198">
        <f t="shared" si="3"/>
        <v>0</v>
      </c>
      <c r="AR103" s="20" t="s">
        <v>147</v>
      </c>
      <c r="AT103" s="20" t="s">
        <v>174</v>
      </c>
      <c r="AU103" s="20" t="s">
        <v>79</v>
      </c>
      <c r="AY103" s="20" t="s">
        <v>130</v>
      </c>
      <c r="BE103" s="199">
        <f t="shared" si="4"/>
        <v>0</v>
      </c>
      <c r="BF103" s="199">
        <f t="shared" si="5"/>
        <v>0</v>
      </c>
      <c r="BG103" s="199">
        <f t="shared" si="6"/>
        <v>0</v>
      </c>
      <c r="BH103" s="199">
        <f t="shared" si="7"/>
        <v>0</v>
      </c>
      <c r="BI103" s="199">
        <f t="shared" si="8"/>
        <v>0</v>
      </c>
      <c r="BJ103" s="20" t="s">
        <v>77</v>
      </c>
      <c r="BK103" s="199">
        <f t="shared" si="9"/>
        <v>0</v>
      </c>
      <c r="BL103" s="20" t="s">
        <v>137</v>
      </c>
      <c r="BM103" s="20" t="s">
        <v>183</v>
      </c>
    </row>
    <row r="104" spans="2:65" s="1" customFormat="1" ht="16.5" customHeight="1">
      <c r="B104" s="37"/>
      <c r="C104" s="200" t="s">
        <v>159</v>
      </c>
      <c r="D104" s="200" t="s">
        <v>174</v>
      </c>
      <c r="E104" s="201" t="s">
        <v>184</v>
      </c>
      <c r="F104" s="202" t="s">
        <v>185</v>
      </c>
      <c r="G104" s="203" t="s">
        <v>177</v>
      </c>
      <c r="H104" s="204">
        <v>220</v>
      </c>
      <c r="I104" s="205"/>
      <c r="J104" s="206">
        <f t="shared" si="0"/>
        <v>0</v>
      </c>
      <c r="K104" s="202" t="s">
        <v>136</v>
      </c>
      <c r="L104" s="207"/>
      <c r="M104" s="208" t="s">
        <v>21</v>
      </c>
      <c r="N104" s="209" t="s">
        <v>40</v>
      </c>
      <c r="O104" s="38"/>
      <c r="P104" s="197">
        <f t="shared" si="1"/>
        <v>0</v>
      </c>
      <c r="Q104" s="197">
        <v>8.9999999999999998E-4</v>
      </c>
      <c r="R104" s="197">
        <f t="shared" si="2"/>
        <v>0.19799999999999998</v>
      </c>
      <c r="S104" s="197">
        <v>0</v>
      </c>
      <c r="T104" s="198">
        <f t="shared" si="3"/>
        <v>0</v>
      </c>
      <c r="AR104" s="20" t="s">
        <v>147</v>
      </c>
      <c r="AT104" s="20" t="s">
        <v>174</v>
      </c>
      <c r="AU104" s="20" t="s">
        <v>79</v>
      </c>
      <c r="AY104" s="20" t="s">
        <v>130</v>
      </c>
      <c r="BE104" s="199">
        <f t="shared" si="4"/>
        <v>0</v>
      </c>
      <c r="BF104" s="199">
        <f t="shared" si="5"/>
        <v>0</v>
      </c>
      <c r="BG104" s="199">
        <f t="shared" si="6"/>
        <v>0</v>
      </c>
      <c r="BH104" s="199">
        <f t="shared" si="7"/>
        <v>0</v>
      </c>
      <c r="BI104" s="199">
        <f t="shared" si="8"/>
        <v>0</v>
      </c>
      <c r="BJ104" s="20" t="s">
        <v>77</v>
      </c>
      <c r="BK104" s="199">
        <f t="shared" si="9"/>
        <v>0</v>
      </c>
      <c r="BL104" s="20" t="s">
        <v>137</v>
      </c>
      <c r="BM104" s="20" t="s">
        <v>186</v>
      </c>
    </row>
    <row r="105" spans="2:65" s="1" customFormat="1" ht="27">
      <c r="B105" s="37"/>
      <c r="C105" s="59"/>
      <c r="D105" s="210" t="s">
        <v>187</v>
      </c>
      <c r="E105" s="59"/>
      <c r="F105" s="211" t="s">
        <v>188</v>
      </c>
      <c r="G105" s="59"/>
      <c r="H105" s="59"/>
      <c r="I105" s="159"/>
      <c r="J105" s="59"/>
      <c r="K105" s="59"/>
      <c r="L105" s="57"/>
      <c r="M105" s="212"/>
      <c r="N105" s="38"/>
      <c r="O105" s="38"/>
      <c r="P105" s="38"/>
      <c r="Q105" s="38"/>
      <c r="R105" s="38"/>
      <c r="S105" s="38"/>
      <c r="T105" s="74"/>
      <c r="AT105" s="20" t="s">
        <v>187</v>
      </c>
      <c r="AU105" s="20" t="s">
        <v>79</v>
      </c>
    </row>
    <row r="106" spans="2:65" s="1" customFormat="1" ht="16.5" customHeight="1">
      <c r="B106" s="37"/>
      <c r="C106" s="200" t="s">
        <v>10</v>
      </c>
      <c r="D106" s="200" t="s">
        <v>174</v>
      </c>
      <c r="E106" s="201" t="s">
        <v>189</v>
      </c>
      <c r="F106" s="202" t="s">
        <v>190</v>
      </c>
      <c r="G106" s="203" t="s">
        <v>177</v>
      </c>
      <c r="H106" s="204">
        <v>30</v>
      </c>
      <c r="I106" s="205"/>
      <c r="J106" s="206">
        <f>ROUND(I106*H106,2)</f>
        <v>0</v>
      </c>
      <c r="K106" s="202" t="s">
        <v>136</v>
      </c>
      <c r="L106" s="207"/>
      <c r="M106" s="208" t="s">
        <v>21</v>
      </c>
      <c r="N106" s="209" t="s">
        <v>40</v>
      </c>
      <c r="O106" s="38"/>
      <c r="P106" s="197">
        <f>O106*H106</f>
        <v>0</v>
      </c>
      <c r="Q106" s="197">
        <v>5.0000000000000001E-4</v>
      </c>
      <c r="R106" s="197">
        <f>Q106*H106</f>
        <v>1.4999999999999999E-2</v>
      </c>
      <c r="S106" s="197">
        <v>0</v>
      </c>
      <c r="T106" s="198">
        <f>S106*H106</f>
        <v>0</v>
      </c>
      <c r="AR106" s="20" t="s">
        <v>147</v>
      </c>
      <c r="AT106" s="20" t="s">
        <v>174</v>
      </c>
      <c r="AU106" s="20" t="s">
        <v>79</v>
      </c>
      <c r="AY106" s="20" t="s">
        <v>130</v>
      </c>
      <c r="BE106" s="199">
        <f>IF(N106="základní",J106,0)</f>
        <v>0</v>
      </c>
      <c r="BF106" s="199">
        <f>IF(N106="snížená",J106,0)</f>
        <v>0</v>
      </c>
      <c r="BG106" s="199">
        <f>IF(N106="zákl. přenesená",J106,0)</f>
        <v>0</v>
      </c>
      <c r="BH106" s="199">
        <f>IF(N106="sníž. přenesená",J106,0)</f>
        <v>0</v>
      </c>
      <c r="BI106" s="199">
        <f>IF(N106="nulová",J106,0)</f>
        <v>0</v>
      </c>
      <c r="BJ106" s="20" t="s">
        <v>77</v>
      </c>
      <c r="BK106" s="199">
        <f>ROUND(I106*H106,2)</f>
        <v>0</v>
      </c>
      <c r="BL106" s="20" t="s">
        <v>137</v>
      </c>
      <c r="BM106" s="20" t="s">
        <v>191</v>
      </c>
    </row>
    <row r="107" spans="2:65" s="1" customFormat="1" ht="27">
      <c r="B107" s="37"/>
      <c r="C107" s="59"/>
      <c r="D107" s="210" t="s">
        <v>187</v>
      </c>
      <c r="E107" s="59"/>
      <c r="F107" s="211" t="s">
        <v>192</v>
      </c>
      <c r="G107" s="59"/>
      <c r="H107" s="59"/>
      <c r="I107" s="159"/>
      <c r="J107" s="59"/>
      <c r="K107" s="59"/>
      <c r="L107" s="57"/>
      <c r="M107" s="212"/>
      <c r="N107" s="38"/>
      <c r="O107" s="38"/>
      <c r="P107" s="38"/>
      <c r="Q107" s="38"/>
      <c r="R107" s="38"/>
      <c r="S107" s="38"/>
      <c r="T107" s="74"/>
      <c r="AT107" s="20" t="s">
        <v>187</v>
      </c>
      <c r="AU107" s="20" t="s">
        <v>79</v>
      </c>
    </row>
    <row r="108" spans="2:65" s="1" customFormat="1" ht="16.5" customHeight="1">
      <c r="B108" s="37"/>
      <c r="C108" s="200" t="s">
        <v>162</v>
      </c>
      <c r="D108" s="200" t="s">
        <v>174</v>
      </c>
      <c r="E108" s="201" t="s">
        <v>193</v>
      </c>
      <c r="F108" s="202" t="s">
        <v>194</v>
      </c>
      <c r="G108" s="203" t="s">
        <v>177</v>
      </c>
      <c r="H108" s="204">
        <v>440</v>
      </c>
      <c r="I108" s="205"/>
      <c r="J108" s="206">
        <f>ROUND(I108*H108,2)</f>
        <v>0</v>
      </c>
      <c r="K108" s="202" t="s">
        <v>136</v>
      </c>
      <c r="L108" s="207"/>
      <c r="M108" s="208" t="s">
        <v>21</v>
      </c>
      <c r="N108" s="209" t="s">
        <v>40</v>
      </c>
      <c r="O108" s="38"/>
      <c r="P108" s="197">
        <f>O108*H108</f>
        <v>0</v>
      </c>
      <c r="Q108" s="197">
        <v>4.8000000000000001E-4</v>
      </c>
      <c r="R108" s="197">
        <f>Q108*H108</f>
        <v>0.2112</v>
      </c>
      <c r="S108" s="197">
        <v>0</v>
      </c>
      <c r="T108" s="198">
        <f>S108*H108</f>
        <v>0</v>
      </c>
      <c r="AR108" s="20" t="s">
        <v>147</v>
      </c>
      <c r="AT108" s="20" t="s">
        <v>174</v>
      </c>
      <c r="AU108" s="20" t="s">
        <v>79</v>
      </c>
      <c r="AY108" s="20" t="s">
        <v>130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20" t="s">
        <v>77</v>
      </c>
      <c r="BK108" s="199">
        <f>ROUND(I108*H108,2)</f>
        <v>0</v>
      </c>
      <c r="BL108" s="20" t="s">
        <v>137</v>
      </c>
      <c r="BM108" s="20" t="s">
        <v>195</v>
      </c>
    </row>
    <row r="109" spans="2:65" s="1" customFormat="1" ht="27">
      <c r="B109" s="37"/>
      <c r="C109" s="59"/>
      <c r="D109" s="210" t="s">
        <v>187</v>
      </c>
      <c r="E109" s="59"/>
      <c r="F109" s="211" t="s">
        <v>196</v>
      </c>
      <c r="G109" s="59"/>
      <c r="H109" s="59"/>
      <c r="I109" s="159"/>
      <c r="J109" s="59"/>
      <c r="K109" s="59"/>
      <c r="L109" s="57"/>
      <c r="M109" s="212"/>
      <c r="N109" s="38"/>
      <c r="O109" s="38"/>
      <c r="P109" s="38"/>
      <c r="Q109" s="38"/>
      <c r="R109" s="38"/>
      <c r="S109" s="38"/>
      <c r="T109" s="74"/>
      <c r="AT109" s="20" t="s">
        <v>187</v>
      </c>
      <c r="AU109" s="20" t="s">
        <v>79</v>
      </c>
    </row>
    <row r="110" spans="2:65" s="10" customFormat="1" ht="29.85" customHeight="1">
      <c r="B110" s="172"/>
      <c r="C110" s="173"/>
      <c r="D110" s="174" t="s">
        <v>68</v>
      </c>
      <c r="E110" s="186" t="s">
        <v>79</v>
      </c>
      <c r="F110" s="186" t="s">
        <v>197</v>
      </c>
      <c r="G110" s="173"/>
      <c r="H110" s="173"/>
      <c r="I110" s="176"/>
      <c r="J110" s="187">
        <f>BK110</f>
        <v>0</v>
      </c>
      <c r="K110" s="173"/>
      <c r="L110" s="178"/>
      <c r="M110" s="179"/>
      <c r="N110" s="180"/>
      <c r="O110" s="180"/>
      <c r="P110" s="181">
        <f>SUM(P111:P114)</f>
        <v>0</v>
      </c>
      <c r="Q110" s="180"/>
      <c r="R110" s="181">
        <f>SUM(R111:R114)</f>
        <v>64.091503679999988</v>
      </c>
      <c r="S110" s="180"/>
      <c r="T110" s="182">
        <f>SUM(T111:T114)</f>
        <v>0</v>
      </c>
      <c r="AR110" s="183" t="s">
        <v>77</v>
      </c>
      <c r="AT110" s="184" t="s">
        <v>68</v>
      </c>
      <c r="AU110" s="184" t="s">
        <v>77</v>
      </c>
      <c r="AY110" s="183" t="s">
        <v>130</v>
      </c>
      <c r="BK110" s="185">
        <f>SUM(BK111:BK114)</f>
        <v>0</v>
      </c>
    </row>
    <row r="111" spans="2:65" s="1" customFormat="1" ht="16.5" customHeight="1">
      <c r="B111" s="37"/>
      <c r="C111" s="188" t="s">
        <v>198</v>
      </c>
      <c r="D111" s="188" t="s">
        <v>132</v>
      </c>
      <c r="E111" s="189" t="s">
        <v>199</v>
      </c>
      <c r="F111" s="190" t="s">
        <v>200</v>
      </c>
      <c r="G111" s="191" t="s">
        <v>143</v>
      </c>
      <c r="H111" s="192">
        <v>8.42</v>
      </c>
      <c r="I111" s="193"/>
      <c r="J111" s="194">
        <f>ROUND(I111*H111,2)</f>
        <v>0</v>
      </c>
      <c r="K111" s="190" t="s">
        <v>136</v>
      </c>
      <c r="L111" s="57"/>
      <c r="M111" s="195" t="s">
        <v>21</v>
      </c>
      <c r="N111" s="196" t="s">
        <v>40</v>
      </c>
      <c r="O111" s="38"/>
      <c r="P111" s="197">
        <f>O111*H111</f>
        <v>0</v>
      </c>
      <c r="Q111" s="197">
        <v>2.45329</v>
      </c>
      <c r="R111" s="197">
        <f>Q111*H111</f>
        <v>20.6567018</v>
      </c>
      <c r="S111" s="197">
        <v>0</v>
      </c>
      <c r="T111" s="198">
        <f>S111*H111</f>
        <v>0</v>
      </c>
      <c r="AR111" s="20" t="s">
        <v>137</v>
      </c>
      <c r="AT111" s="20" t="s">
        <v>132</v>
      </c>
      <c r="AU111" s="20" t="s">
        <v>79</v>
      </c>
      <c r="AY111" s="20" t="s">
        <v>130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20" t="s">
        <v>77</v>
      </c>
      <c r="BK111" s="199">
        <f>ROUND(I111*H111,2)</f>
        <v>0</v>
      </c>
      <c r="BL111" s="20" t="s">
        <v>137</v>
      </c>
      <c r="BM111" s="20" t="s">
        <v>201</v>
      </c>
    </row>
    <row r="112" spans="2:65" s="1" customFormat="1" ht="16.5" customHeight="1">
      <c r="B112" s="37"/>
      <c r="C112" s="200" t="s">
        <v>166</v>
      </c>
      <c r="D112" s="200" t="s">
        <v>174</v>
      </c>
      <c r="E112" s="201" t="s">
        <v>202</v>
      </c>
      <c r="F112" s="202" t="s">
        <v>203</v>
      </c>
      <c r="G112" s="203" t="s">
        <v>143</v>
      </c>
      <c r="H112" s="204">
        <v>8.42</v>
      </c>
      <c r="I112" s="205"/>
      <c r="J112" s="206">
        <f>ROUND(I112*H112,2)</f>
        <v>0</v>
      </c>
      <c r="K112" s="202" t="s">
        <v>136</v>
      </c>
      <c r="L112" s="207"/>
      <c r="M112" s="208" t="s">
        <v>21</v>
      </c>
      <c r="N112" s="209" t="s">
        <v>40</v>
      </c>
      <c r="O112" s="38"/>
      <c r="P112" s="197">
        <f>O112*H112</f>
        <v>0</v>
      </c>
      <c r="Q112" s="197">
        <v>2.234</v>
      </c>
      <c r="R112" s="197">
        <f>Q112*H112</f>
        <v>18.810279999999999</v>
      </c>
      <c r="S112" s="197">
        <v>0</v>
      </c>
      <c r="T112" s="198">
        <f>S112*H112</f>
        <v>0</v>
      </c>
      <c r="AR112" s="20" t="s">
        <v>147</v>
      </c>
      <c r="AT112" s="20" t="s">
        <v>174</v>
      </c>
      <c r="AU112" s="20" t="s">
        <v>79</v>
      </c>
      <c r="AY112" s="20" t="s">
        <v>130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20" t="s">
        <v>77</v>
      </c>
      <c r="BK112" s="199">
        <f>ROUND(I112*H112,2)</f>
        <v>0</v>
      </c>
      <c r="BL112" s="20" t="s">
        <v>137</v>
      </c>
      <c r="BM112" s="20" t="s">
        <v>204</v>
      </c>
    </row>
    <row r="113" spans="2:65" s="1" customFormat="1" ht="16.5" customHeight="1">
      <c r="B113" s="37"/>
      <c r="C113" s="188" t="s">
        <v>205</v>
      </c>
      <c r="D113" s="188" t="s">
        <v>132</v>
      </c>
      <c r="E113" s="189" t="s">
        <v>206</v>
      </c>
      <c r="F113" s="190" t="s">
        <v>207</v>
      </c>
      <c r="G113" s="191" t="s">
        <v>143</v>
      </c>
      <c r="H113" s="192">
        <v>6.5720000000000001</v>
      </c>
      <c r="I113" s="193"/>
      <c r="J113" s="194">
        <f>ROUND(I113*H113,2)</f>
        <v>0</v>
      </c>
      <c r="K113" s="190" t="s">
        <v>136</v>
      </c>
      <c r="L113" s="57"/>
      <c r="M113" s="195" t="s">
        <v>21</v>
      </c>
      <c r="N113" s="196" t="s">
        <v>40</v>
      </c>
      <c r="O113" s="38"/>
      <c r="P113" s="197">
        <f>O113*H113</f>
        <v>0</v>
      </c>
      <c r="Q113" s="197">
        <v>2.45329</v>
      </c>
      <c r="R113" s="197">
        <f>Q113*H113</f>
        <v>16.12302188</v>
      </c>
      <c r="S113" s="197">
        <v>0</v>
      </c>
      <c r="T113" s="198">
        <f>S113*H113</f>
        <v>0</v>
      </c>
      <c r="AR113" s="20" t="s">
        <v>137</v>
      </c>
      <c r="AT113" s="20" t="s">
        <v>132</v>
      </c>
      <c r="AU113" s="20" t="s">
        <v>79</v>
      </c>
      <c r="AY113" s="20" t="s">
        <v>130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20" t="s">
        <v>77</v>
      </c>
      <c r="BK113" s="199">
        <f>ROUND(I113*H113,2)</f>
        <v>0</v>
      </c>
      <c r="BL113" s="20" t="s">
        <v>137</v>
      </c>
      <c r="BM113" s="20" t="s">
        <v>208</v>
      </c>
    </row>
    <row r="114" spans="2:65" s="1" customFormat="1" ht="16.5" customHeight="1">
      <c r="B114" s="37"/>
      <c r="C114" s="200" t="s">
        <v>169</v>
      </c>
      <c r="D114" s="200" t="s">
        <v>174</v>
      </c>
      <c r="E114" s="201" t="s">
        <v>209</v>
      </c>
      <c r="F114" s="202" t="s">
        <v>210</v>
      </c>
      <c r="G114" s="203" t="s">
        <v>143</v>
      </c>
      <c r="H114" s="204">
        <v>3.5</v>
      </c>
      <c r="I114" s="205"/>
      <c r="J114" s="206">
        <f>ROUND(I114*H114,2)</f>
        <v>0</v>
      </c>
      <c r="K114" s="202" t="s">
        <v>136</v>
      </c>
      <c r="L114" s="207"/>
      <c r="M114" s="208" t="s">
        <v>21</v>
      </c>
      <c r="N114" s="209" t="s">
        <v>40</v>
      </c>
      <c r="O114" s="38"/>
      <c r="P114" s="197">
        <f>O114*H114</f>
        <v>0</v>
      </c>
      <c r="Q114" s="197">
        <v>2.4289999999999998</v>
      </c>
      <c r="R114" s="197">
        <f>Q114*H114</f>
        <v>8.5015000000000001</v>
      </c>
      <c r="S114" s="197">
        <v>0</v>
      </c>
      <c r="T114" s="198">
        <f>S114*H114</f>
        <v>0</v>
      </c>
      <c r="AR114" s="20" t="s">
        <v>147</v>
      </c>
      <c r="AT114" s="20" t="s">
        <v>174</v>
      </c>
      <c r="AU114" s="20" t="s">
        <v>79</v>
      </c>
      <c r="AY114" s="20" t="s">
        <v>130</v>
      </c>
      <c r="BE114" s="199">
        <f>IF(N114="základní",J114,0)</f>
        <v>0</v>
      </c>
      <c r="BF114" s="199">
        <f>IF(N114="snížená",J114,0)</f>
        <v>0</v>
      </c>
      <c r="BG114" s="199">
        <f>IF(N114="zákl. přenesená",J114,0)</f>
        <v>0</v>
      </c>
      <c r="BH114" s="199">
        <f>IF(N114="sníž. přenesená",J114,0)</f>
        <v>0</v>
      </c>
      <c r="BI114" s="199">
        <f>IF(N114="nulová",J114,0)</f>
        <v>0</v>
      </c>
      <c r="BJ114" s="20" t="s">
        <v>77</v>
      </c>
      <c r="BK114" s="199">
        <f>ROUND(I114*H114,2)</f>
        <v>0</v>
      </c>
      <c r="BL114" s="20" t="s">
        <v>137</v>
      </c>
      <c r="BM114" s="20" t="s">
        <v>211</v>
      </c>
    </row>
    <row r="115" spans="2:65" s="10" customFormat="1" ht="29.85" customHeight="1">
      <c r="B115" s="172"/>
      <c r="C115" s="173"/>
      <c r="D115" s="174" t="s">
        <v>68</v>
      </c>
      <c r="E115" s="186" t="s">
        <v>148</v>
      </c>
      <c r="F115" s="186" t="s">
        <v>212</v>
      </c>
      <c r="G115" s="173"/>
      <c r="H115" s="173"/>
      <c r="I115" s="176"/>
      <c r="J115" s="187">
        <f>BK115</f>
        <v>0</v>
      </c>
      <c r="K115" s="173"/>
      <c r="L115" s="178"/>
      <c r="M115" s="179"/>
      <c r="N115" s="180"/>
      <c r="O115" s="180"/>
      <c r="P115" s="181">
        <f>P116</f>
        <v>0</v>
      </c>
      <c r="Q115" s="180"/>
      <c r="R115" s="181">
        <f>R116</f>
        <v>1.847655</v>
      </c>
      <c r="S115" s="180"/>
      <c r="T115" s="182">
        <f>T116</f>
        <v>0</v>
      </c>
      <c r="AR115" s="183" t="s">
        <v>77</v>
      </c>
      <c r="AT115" s="184" t="s">
        <v>68</v>
      </c>
      <c r="AU115" s="184" t="s">
        <v>77</v>
      </c>
      <c r="AY115" s="183" t="s">
        <v>130</v>
      </c>
      <c r="BK115" s="185">
        <f>BK116</f>
        <v>0</v>
      </c>
    </row>
    <row r="116" spans="2:65" s="1" customFormat="1" ht="25.5" customHeight="1">
      <c r="B116" s="37"/>
      <c r="C116" s="188" t="s">
        <v>9</v>
      </c>
      <c r="D116" s="188" t="s">
        <v>132</v>
      </c>
      <c r="E116" s="189" t="s">
        <v>213</v>
      </c>
      <c r="F116" s="190" t="s">
        <v>214</v>
      </c>
      <c r="G116" s="191" t="s">
        <v>135</v>
      </c>
      <c r="H116" s="192">
        <v>14.25</v>
      </c>
      <c r="I116" s="193"/>
      <c r="J116" s="194">
        <f>ROUND(I116*H116,2)</f>
        <v>0</v>
      </c>
      <c r="K116" s="190" t="s">
        <v>136</v>
      </c>
      <c r="L116" s="57"/>
      <c r="M116" s="195" t="s">
        <v>21</v>
      </c>
      <c r="N116" s="196" t="s">
        <v>40</v>
      </c>
      <c r="O116" s="38"/>
      <c r="P116" s="197">
        <f>O116*H116</f>
        <v>0</v>
      </c>
      <c r="Q116" s="197">
        <v>0.12966</v>
      </c>
      <c r="R116" s="197">
        <f>Q116*H116</f>
        <v>1.847655</v>
      </c>
      <c r="S116" s="197">
        <v>0</v>
      </c>
      <c r="T116" s="198">
        <f>S116*H116</f>
        <v>0</v>
      </c>
      <c r="AR116" s="20" t="s">
        <v>137</v>
      </c>
      <c r="AT116" s="20" t="s">
        <v>132</v>
      </c>
      <c r="AU116" s="20" t="s">
        <v>79</v>
      </c>
      <c r="AY116" s="20" t="s">
        <v>130</v>
      </c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20" t="s">
        <v>77</v>
      </c>
      <c r="BK116" s="199">
        <f>ROUND(I116*H116,2)</f>
        <v>0</v>
      </c>
      <c r="BL116" s="20" t="s">
        <v>137</v>
      </c>
      <c r="BM116" s="20" t="s">
        <v>215</v>
      </c>
    </row>
    <row r="117" spans="2:65" s="10" customFormat="1" ht="29.85" customHeight="1">
      <c r="B117" s="172"/>
      <c r="C117" s="173"/>
      <c r="D117" s="174" t="s">
        <v>68</v>
      </c>
      <c r="E117" s="186" t="s">
        <v>163</v>
      </c>
      <c r="F117" s="186" t="s">
        <v>216</v>
      </c>
      <c r="G117" s="173"/>
      <c r="H117" s="173"/>
      <c r="I117" s="176"/>
      <c r="J117" s="187">
        <f>BK117</f>
        <v>0</v>
      </c>
      <c r="K117" s="173"/>
      <c r="L117" s="178"/>
      <c r="M117" s="179"/>
      <c r="N117" s="180"/>
      <c r="O117" s="180"/>
      <c r="P117" s="181">
        <f>SUM(P118:P120)</f>
        <v>0</v>
      </c>
      <c r="Q117" s="180"/>
      <c r="R117" s="181">
        <f>SUM(R118:R120)</f>
        <v>0</v>
      </c>
      <c r="S117" s="180"/>
      <c r="T117" s="182">
        <f>SUM(T118:T120)</f>
        <v>96</v>
      </c>
      <c r="AR117" s="183" t="s">
        <v>77</v>
      </c>
      <c r="AT117" s="184" t="s">
        <v>68</v>
      </c>
      <c r="AU117" s="184" t="s">
        <v>77</v>
      </c>
      <c r="AY117" s="183" t="s">
        <v>130</v>
      </c>
      <c r="BK117" s="185">
        <f>SUM(BK118:BK120)</f>
        <v>0</v>
      </c>
    </row>
    <row r="118" spans="2:65" s="1" customFormat="1" ht="16.5" customHeight="1">
      <c r="B118" s="37"/>
      <c r="C118" s="188" t="s">
        <v>173</v>
      </c>
      <c r="D118" s="188" t="s">
        <v>132</v>
      </c>
      <c r="E118" s="189" t="s">
        <v>217</v>
      </c>
      <c r="F118" s="190" t="s">
        <v>218</v>
      </c>
      <c r="G118" s="191" t="s">
        <v>177</v>
      </c>
      <c r="H118" s="192">
        <v>31.9</v>
      </c>
      <c r="I118" s="193"/>
      <c r="J118" s="194">
        <f>ROUND(I118*H118,2)</f>
        <v>0</v>
      </c>
      <c r="K118" s="190" t="s">
        <v>136</v>
      </c>
      <c r="L118" s="57"/>
      <c r="M118" s="195" t="s">
        <v>21</v>
      </c>
      <c r="N118" s="196" t="s">
        <v>40</v>
      </c>
      <c r="O118" s="38"/>
      <c r="P118" s="197">
        <f>O118*H118</f>
        <v>0</v>
      </c>
      <c r="Q118" s="197">
        <v>0</v>
      </c>
      <c r="R118" s="197">
        <f>Q118*H118</f>
        <v>0</v>
      </c>
      <c r="S118" s="197">
        <v>0</v>
      </c>
      <c r="T118" s="198">
        <f>S118*H118</f>
        <v>0</v>
      </c>
      <c r="AR118" s="20" t="s">
        <v>137</v>
      </c>
      <c r="AT118" s="20" t="s">
        <v>132</v>
      </c>
      <c r="AU118" s="20" t="s">
        <v>79</v>
      </c>
      <c r="AY118" s="20" t="s">
        <v>130</v>
      </c>
      <c r="BE118" s="199">
        <f>IF(N118="základní",J118,0)</f>
        <v>0</v>
      </c>
      <c r="BF118" s="199">
        <f>IF(N118="snížená",J118,0)</f>
        <v>0</v>
      </c>
      <c r="BG118" s="199">
        <f>IF(N118="zákl. přenesená",J118,0)</f>
        <v>0</v>
      </c>
      <c r="BH118" s="199">
        <f>IF(N118="sníž. přenesená",J118,0)</f>
        <v>0</v>
      </c>
      <c r="BI118" s="199">
        <f>IF(N118="nulová",J118,0)</f>
        <v>0</v>
      </c>
      <c r="BJ118" s="20" t="s">
        <v>77</v>
      </c>
      <c r="BK118" s="199">
        <f>ROUND(I118*H118,2)</f>
        <v>0</v>
      </c>
      <c r="BL118" s="20" t="s">
        <v>137</v>
      </c>
      <c r="BM118" s="20" t="s">
        <v>219</v>
      </c>
    </row>
    <row r="119" spans="2:65" s="1" customFormat="1" ht="25.5" customHeight="1">
      <c r="B119" s="37"/>
      <c r="C119" s="188" t="s">
        <v>220</v>
      </c>
      <c r="D119" s="188" t="s">
        <v>132</v>
      </c>
      <c r="E119" s="189" t="s">
        <v>221</v>
      </c>
      <c r="F119" s="190" t="s">
        <v>222</v>
      </c>
      <c r="G119" s="191" t="s">
        <v>223</v>
      </c>
      <c r="H119" s="192">
        <v>7.5</v>
      </c>
      <c r="I119" s="193"/>
      <c r="J119" s="194">
        <f>ROUND(I119*H119,2)</f>
        <v>0</v>
      </c>
      <c r="K119" s="190" t="s">
        <v>136</v>
      </c>
      <c r="L119" s="57"/>
      <c r="M119" s="195" t="s">
        <v>21</v>
      </c>
      <c r="N119" s="196" t="s">
        <v>40</v>
      </c>
      <c r="O119" s="38"/>
      <c r="P119" s="197">
        <f>O119*H119</f>
        <v>0</v>
      </c>
      <c r="Q119" s="197">
        <v>0</v>
      </c>
      <c r="R119" s="197">
        <f>Q119*H119</f>
        <v>0</v>
      </c>
      <c r="S119" s="197">
        <v>0</v>
      </c>
      <c r="T119" s="198">
        <f>S119*H119</f>
        <v>0</v>
      </c>
      <c r="AR119" s="20" t="s">
        <v>137</v>
      </c>
      <c r="AT119" s="20" t="s">
        <v>132</v>
      </c>
      <c r="AU119" s="20" t="s">
        <v>79</v>
      </c>
      <c r="AY119" s="20" t="s">
        <v>130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20" t="s">
        <v>77</v>
      </c>
      <c r="BK119" s="199">
        <f>ROUND(I119*H119,2)</f>
        <v>0</v>
      </c>
      <c r="BL119" s="20" t="s">
        <v>137</v>
      </c>
      <c r="BM119" s="20" t="s">
        <v>224</v>
      </c>
    </row>
    <row r="120" spans="2:65" s="1" customFormat="1" ht="16.5" customHeight="1">
      <c r="B120" s="37"/>
      <c r="C120" s="188" t="s">
        <v>178</v>
      </c>
      <c r="D120" s="188" t="s">
        <v>132</v>
      </c>
      <c r="E120" s="189" t="s">
        <v>225</v>
      </c>
      <c r="F120" s="190" t="s">
        <v>226</v>
      </c>
      <c r="G120" s="191" t="s">
        <v>143</v>
      </c>
      <c r="H120" s="192">
        <v>40</v>
      </c>
      <c r="I120" s="193"/>
      <c r="J120" s="194">
        <f>ROUND(I120*H120,2)</f>
        <v>0</v>
      </c>
      <c r="K120" s="190" t="s">
        <v>136</v>
      </c>
      <c r="L120" s="57"/>
      <c r="M120" s="195" t="s">
        <v>21</v>
      </c>
      <c r="N120" s="196" t="s">
        <v>40</v>
      </c>
      <c r="O120" s="38"/>
      <c r="P120" s="197">
        <f>O120*H120</f>
        <v>0</v>
      </c>
      <c r="Q120" s="197">
        <v>0</v>
      </c>
      <c r="R120" s="197">
        <f>Q120*H120</f>
        <v>0</v>
      </c>
      <c r="S120" s="197">
        <v>2.4</v>
      </c>
      <c r="T120" s="198">
        <f>S120*H120</f>
        <v>96</v>
      </c>
      <c r="AR120" s="20" t="s">
        <v>137</v>
      </c>
      <c r="AT120" s="20" t="s">
        <v>132</v>
      </c>
      <c r="AU120" s="20" t="s">
        <v>79</v>
      </c>
      <c r="AY120" s="20" t="s">
        <v>130</v>
      </c>
      <c r="BE120" s="199">
        <f>IF(N120="základní",J120,0)</f>
        <v>0</v>
      </c>
      <c r="BF120" s="199">
        <f>IF(N120="snížená",J120,0)</f>
        <v>0</v>
      </c>
      <c r="BG120" s="199">
        <f>IF(N120="zákl. přenesená",J120,0)</f>
        <v>0</v>
      </c>
      <c r="BH120" s="199">
        <f>IF(N120="sníž. přenesená",J120,0)</f>
        <v>0</v>
      </c>
      <c r="BI120" s="199">
        <f>IF(N120="nulová",J120,0)</f>
        <v>0</v>
      </c>
      <c r="BJ120" s="20" t="s">
        <v>77</v>
      </c>
      <c r="BK120" s="199">
        <f>ROUND(I120*H120,2)</f>
        <v>0</v>
      </c>
      <c r="BL120" s="20" t="s">
        <v>137</v>
      </c>
      <c r="BM120" s="20" t="s">
        <v>227</v>
      </c>
    </row>
    <row r="121" spans="2:65" s="10" customFormat="1" ht="29.85" customHeight="1">
      <c r="B121" s="172"/>
      <c r="C121" s="173"/>
      <c r="D121" s="174" t="s">
        <v>68</v>
      </c>
      <c r="E121" s="186" t="s">
        <v>228</v>
      </c>
      <c r="F121" s="186" t="s">
        <v>229</v>
      </c>
      <c r="G121" s="173"/>
      <c r="H121" s="173"/>
      <c r="I121" s="176"/>
      <c r="J121" s="187">
        <f>BK121</f>
        <v>0</v>
      </c>
      <c r="K121" s="173"/>
      <c r="L121" s="178"/>
      <c r="M121" s="179"/>
      <c r="N121" s="180"/>
      <c r="O121" s="180"/>
      <c r="P121" s="181">
        <f>P122</f>
        <v>0</v>
      </c>
      <c r="Q121" s="180"/>
      <c r="R121" s="181">
        <f>R122</f>
        <v>0</v>
      </c>
      <c r="S121" s="180"/>
      <c r="T121" s="182">
        <f>T122</f>
        <v>0</v>
      </c>
      <c r="AR121" s="183" t="s">
        <v>77</v>
      </c>
      <c r="AT121" s="184" t="s">
        <v>68</v>
      </c>
      <c r="AU121" s="184" t="s">
        <v>77</v>
      </c>
      <c r="AY121" s="183" t="s">
        <v>130</v>
      </c>
      <c r="BK121" s="185">
        <f>BK122</f>
        <v>0</v>
      </c>
    </row>
    <row r="122" spans="2:65" s="1" customFormat="1" ht="25.5" customHeight="1">
      <c r="B122" s="37"/>
      <c r="C122" s="188" t="s">
        <v>230</v>
      </c>
      <c r="D122" s="188" t="s">
        <v>132</v>
      </c>
      <c r="E122" s="189" t="s">
        <v>231</v>
      </c>
      <c r="F122" s="190" t="s">
        <v>232</v>
      </c>
      <c r="G122" s="191" t="s">
        <v>158</v>
      </c>
      <c r="H122" s="192">
        <v>10.75</v>
      </c>
      <c r="I122" s="193"/>
      <c r="J122" s="194">
        <f>ROUND(I122*H122,2)</f>
        <v>0</v>
      </c>
      <c r="K122" s="190" t="s">
        <v>136</v>
      </c>
      <c r="L122" s="57"/>
      <c r="M122" s="195" t="s">
        <v>21</v>
      </c>
      <c r="N122" s="196" t="s">
        <v>40</v>
      </c>
      <c r="O122" s="38"/>
      <c r="P122" s="197">
        <f>O122*H122</f>
        <v>0</v>
      </c>
      <c r="Q122" s="197">
        <v>0</v>
      </c>
      <c r="R122" s="197">
        <f>Q122*H122</f>
        <v>0</v>
      </c>
      <c r="S122" s="197">
        <v>0</v>
      </c>
      <c r="T122" s="198">
        <f>S122*H122</f>
        <v>0</v>
      </c>
      <c r="AR122" s="20" t="s">
        <v>137</v>
      </c>
      <c r="AT122" s="20" t="s">
        <v>132</v>
      </c>
      <c r="AU122" s="20" t="s">
        <v>79</v>
      </c>
      <c r="AY122" s="20" t="s">
        <v>130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20" t="s">
        <v>77</v>
      </c>
      <c r="BK122" s="199">
        <f>ROUND(I122*H122,2)</f>
        <v>0</v>
      </c>
      <c r="BL122" s="20" t="s">
        <v>137</v>
      </c>
      <c r="BM122" s="20" t="s">
        <v>233</v>
      </c>
    </row>
    <row r="123" spans="2:65" s="10" customFormat="1" ht="37.35" customHeight="1">
      <c r="B123" s="172"/>
      <c r="C123" s="173"/>
      <c r="D123" s="174" t="s">
        <v>68</v>
      </c>
      <c r="E123" s="175" t="s">
        <v>234</v>
      </c>
      <c r="F123" s="175" t="s">
        <v>235</v>
      </c>
      <c r="G123" s="173"/>
      <c r="H123" s="173"/>
      <c r="I123" s="176"/>
      <c r="J123" s="177">
        <f>BK123</f>
        <v>0</v>
      </c>
      <c r="K123" s="173"/>
      <c r="L123" s="178"/>
      <c r="M123" s="179"/>
      <c r="N123" s="180"/>
      <c r="O123" s="180"/>
      <c r="P123" s="181">
        <f>P124</f>
        <v>0</v>
      </c>
      <c r="Q123" s="180"/>
      <c r="R123" s="181">
        <f>R124</f>
        <v>3.15E-2</v>
      </c>
      <c r="S123" s="180"/>
      <c r="T123" s="182">
        <f>T124</f>
        <v>0</v>
      </c>
      <c r="AR123" s="183" t="s">
        <v>77</v>
      </c>
      <c r="AT123" s="184" t="s">
        <v>68</v>
      </c>
      <c r="AU123" s="184" t="s">
        <v>69</v>
      </c>
      <c r="AY123" s="183" t="s">
        <v>130</v>
      </c>
      <c r="BK123" s="185">
        <f>BK124</f>
        <v>0</v>
      </c>
    </row>
    <row r="124" spans="2:65" s="10" customFormat="1" ht="19.899999999999999" customHeight="1">
      <c r="B124" s="172"/>
      <c r="C124" s="173"/>
      <c r="D124" s="174" t="s">
        <v>68</v>
      </c>
      <c r="E124" s="186" t="s">
        <v>236</v>
      </c>
      <c r="F124" s="186" t="s">
        <v>237</v>
      </c>
      <c r="G124" s="173"/>
      <c r="H124" s="173"/>
      <c r="I124" s="176"/>
      <c r="J124" s="187">
        <f>BK124</f>
        <v>0</v>
      </c>
      <c r="K124" s="173"/>
      <c r="L124" s="178"/>
      <c r="M124" s="179"/>
      <c r="N124" s="180"/>
      <c r="O124" s="180"/>
      <c r="P124" s="181">
        <f>SUM(P125:P128)</f>
        <v>0</v>
      </c>
      <c r="Q124" s="180"/>
      <c r="R124" s="181">
        <f>SUM(R125:R128)</f>
        <v>3.15E-2</v>
      </c>
      <c r="S124" s="180"/>
      <c r="T124" s="182">
        <f>SUM(T125:T128)</f>
        <v>0</v>
      </c>
      <c r="AR124" s="183" t="s">
        <v>77</v>
      </c>
      <c r="AT124" s="184" t="s">
        <v>68</v>
      </c>
      <c r="AU124" s="184" t="s">
        <v>77</v>
      </c>
      <c r="AY124" s="183" t="s">
        <v>130</v>
      </c>
      <c r="BK124" s="185">
        <f>SUM(BK125:BK128)</f>
        <v>0</v>
      </c>
    </row>
    <row r="125" spans="2:65" s="1" customFormat="1" ht="25.5" customHeight="1">
      <c r="B125" s="37"/>
      <c r="C125" s="188" t="s">
        <v>183</v>
      </c>
      <c r="D125" s="188" t="s">
        <v>132</v>
      </c>
      <c r="E125" s="189" t="s">
        <v>238</v>
      </c>
      <c r="F125" s="190" t="s">
        <v>239</v>
      </c>
      <c r="G125" s="191" t="s">
        <v>177</v>
      </c>
      <c r="H125" s="192">
        <v>220</v>
      </c>
      <c r="I125" s="193"/>
      <c r="J125" s="194">
        <f>ROUND(I125*H125,2)</f>
        <v>0</v>
      </c>
      <c r="K125" s="190" t="s">
        <v>136</v>
      </c>
      <c r="L125" s="57"/>
      <c r="M125" s="195" t="s">
        <v>21</v>
      </c>
      <c r="N125" s="196" t="s">
        <v>40</v>
      </c>
      <c r="O125" s="38"/>
      <c r="P125" s="197">
        <f>O125*H125</f>
        <v>0</v>
      </c>
      <c r="Q125" s="197">
        <v>0</v>
      </c>
      <c r="R125" s="197">
        <f>Q125*H125</f>
        <v>0</v>
      </c>
      <c r="S125" s="197">
        <v>0</v>
      </c>
      <c r="T125" s="198">
        <f>S125*H125</f>
        <v>0</v>
      </c>
      <c r="AR125" s="20" t="s">
        <v>137</v>
      </c>
      <c r="AT125" s="20" t="s">
        <v>132</v>
      </c>
      <c r="AU125" s="20" t="s">
        <v>79</v>
      </c>
      <c r="AY125" s="20" t="s">
        <v>130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20" t="s">
        <v>77</v>
      </c>
      <c r="BK125" s="199">
        <f>ROUND(I125*H125,2)</f>
        <v>0</v>
      </c>
      <c r="BL125" s="20" t="s">
        <v>137</v>
      </c>
      <c r="BM125" s="20" t="s">
        <v>240</v>
      </c>
    </row>
    <row r="126" spans="2:65" s="1" customFormat="1" ht="25.5" customHeight="1">
      <c r="B126" s="37"/>
      <c r="C126" s="188" t="s">
        <v>241</v>
      </c>
      <c r="D126" s="188" t="s">
        <v>132</v>
      </c>
      <c r="E126" s="189" t="s">
        <v>242</v>
      </c>
      <c r="F126" s="190" t="s">
        <v>243</v>
      </c>
      <c r="G126" s="191" t="s">
        <v>177</v>
      </c>
      <c r="H126" s="192">
        <v>30</v>
      </c>
      <c r="I126" s="193"/>
      <c r="J126" s="194">
        <f>ROUND(I126*H126,2)</f>
        <v>0</v>
      </c>
      <c r="K126" s="190" t="s">
        <v>136</v>
      </c>
      <c r="L126" s="57"/>
      <c r="M126" s="195" t="s">
        <v>21</v>
      </c>
      <c r="N126" s="196" t="s">
        <v>40</v>
      </c>
      <c r="O126" s="38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AR126" s="20" t="s">
        <v>137</v>
      </c>
      <c r="AT126" s="20" t="s">
        <v>132</v>
      </c>
      <c r="AU126" s="20" t="s">
        <v>79</v>
      </c>
      <c r="AY126" s="20" t="s">
        <v>130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20" t="s">
        <v>77</v>
      </c>
      <c r="BK126" s="199">
        <f>ROUND(I126*H126,2)</f>
        <v>0</v>
      </c>
      <c r="BL126" s="20" t="s">
        <v>137</v>
      </c>
      <c r="BM126" s="20" t="s">
        <v>244</v>
      </c>
    </row>
    <row r="127" spans="2:65" s="1" customFormat="1" ht="25.5" customHeight="1">
      <c r="B127" s="37"/>
      <c r="C127" s="188" t="s">
        <v>186</v>
      </c>
      <c r="D127" s="188" t="s">
        <v>132</v>
      </c>
      <c r="E127" s="189" t="s">
        <v>245</v>
      </c>
      <c r="F127" s="190" t="s">
        <v>246</v>
      </c>
      <c r="G127" s="191" t="s">
        <v>177</v>
      </c>
      <c r="H127" s="192">
        <v>440</v>
      </c>
      <c r="I127" s="193"/>
      <c r="J127" s="194">
        <f>ROUND(I127*H127,2)</f>
        <v>0</v>
      </c>
      <c r="K127" s="190" t="s">
        <v>136</v>
      </c>
      <c r="L127" s="57"/>
      <c r="M127" s="195" t="s">
        <v>21</v>
      </c>
      <c r="N127" s="196" t="s">
        <v>40</v>
      </c>
      <c r="O127" s="38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AR127" s="20" t="s">
        <v>137</v>
      </c>
      <c r="AT127" s="20" t="s">
        <v>132</v>
      </c>
      <c r="AU127" s="20" t="s">
        <v>79</v>
      </c>
      <c r="AY127" s="20" t="s">
        <v>130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20" t="s">
        <v>77</v>
      </c>
      <c r="BK127" s="199">
        <f>ROUND(I127*H127,2)</f>
        <v>0</v>
      </c>
      <c r="BL127" s="20" t="s">
        <v>137</v>
      </c>
      <c r="BM127" s="20" t="s">
        <v>247</v>
      </c>
    </row>
    <row r="128" spans="2:65" s="1" customFormat="1" ht="16.5" customHeight="1">
      <c r="B128" s="37"/>
      <c r="C128" s="200" t="s">
        <v>248</v>
      </c>
      <c r="D128" s="200" t="s">
        <v>174</v>
      </c>
      <c r="E128" s="201" t="s">
        <v>249</v>
      </c>
      <c r="F128" s="202" t="s">
        <v>250</v>
      </c>
      <c r="G128" s="203" t="s">
        <v>177</v>
      </c>
      <c r="H128" s="204">
        <v>15</v>
      </c>
      <c r="I128" s="205"/>
      <c r="J128" s="206">
        <f>ROUND(I128*H128,2)</f>
        <v>0</v>
      </c>
      <c r="K128" s="202" t="s">
        <v>136</v>
      </c>
      <c r="L128" s="207"/>
      <c r="M128" s="208" t="s">
        <v>21</v>
      </c>
      <c r="N128" s="209" t="s">
        <v>40</v>
      </c>
      <c r="O128" s="38"/>
      <c r="P128" s="197">
        <f>O128*H128</f>
        <v>0</v>
      </c>
      <c r="Q128" s="197">
        <v>2.0999999999999999E-3</v>
      </c>
      <c r="R128" s="197">
        <f>Q128*H128</f>
        <v>3.15E-2</v>
      </c>
      <c r="S128" s="197">
        <v>0</v>
      </c>
      <c r="T128" s="198">
        <f>S128*H128</f>
        <v>0</v>
      </c>
      <c r="AR128" s="20" t="s">
        <v>147</v>
      </c>
      <c r="AT128" s="20" t="s">
        <v>174</v>
      </c>
      <c r="AU128" s="20" t="s">
        <v>79</v>
      </c>
      <c r="AY128" s="20" t="s">
        <v>130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20" t="s">
        <v>77</v>
      </c>
      <c r="BK128" s="199">
        <f>ROUND(I128*H128,2)</f>
        <v>0</v>
      </c>
      <c r="BL128" s="20" t="s">
        <v>137</v>
      </c>
      <c r="BM128" s="20" t="s">
        <v>251</v>
      </c>
    </row>
    <row r="129" spans="2:65" s="10" customFormat="1" ht="37.35" customHeight="1">
      <c r="B129" s="172"/>
      <c r="C129" s="173"/>
      <c r="D129" s="174" t="s">
        <v>68</v>
      </c>
      <c r="E129" s="175" t="s">
        <v>174</v>
      </c>
      <c r="F129" s="175" t="s">
        <v>252</v>
      </c>
      <c r="G129" s="173"/>
      <c r="H129" s="173"/>
      <c r="I129" s="176"/>
      <c r="J129" s="177">
        <f>BK129</f>
        <v>0</v>
      </c>
      <c r="K129" s="173"/>
      <c r="L129" s="178"/>
      <c r="M129" s="179"/>
      <c r="N129" s="180"/>
      <c r="O129" s="180"/>
      <c r="P129" s="181">
        <f>P130+P132+P134</f>
        <v>0</v>
      </c>
      <c r="Q129" s="180"/>
      <c r="R129" s="181">
        <f>R130+R132+R134</f>
        <v>135.58059599999999</v>
      </c>
      <c r="S129" s="180"/>
      <c r="T129" s="182">
        <f>T130+T132+T134</f>
        <v>0</v>
      </c>
      <c r="AR129" s="183" t="s">
        <v>77</v>
      </c>
      <c r="AT129" s="184" t="s">
        <v>68</v>
      </c>
      <c r="AU129" s="184" t="s">
        <v>69</v>
      </c>
      <c r="AY129" s="183" t="s">
        <v>130</v>
      </c>
      <c r="BK129" s="185">
        <f>BK130+BK132+BK134</f>
        <v>0</v>
      </c>
    </row>
    <row r="130" spans="2:65" s="10" customFormat="1" ht="19.899999999999999" customHeight="1">
      <c r="B130" s="172"/>
      <c r="C130" s="173"/>
      <c r="D130" s="174" t="s">
        <v>68</v>
      </c>
      <c r="E130" s="186" t="s">
        <v>253</v>
      </c>
      <c r="F130" s="186" t="s">
        <v>254</v>
      </c>
      <c r="G130" s="173"/>
      <c r="H130" s="173"/>
      <c r="I130" s="176"/>
      <c r="J130" s="187">
        <f>BK130</f>
        <v>0</v>
      </c>
      <c r="K130" s="173"/>
      <c r="L130" s="178"/>
      <c r="M130" s="179"/>
      <c r="N130" s="180"/>
      <c r="O130" s="180"/>
      <c r="P130" s="181">
        <f>P131</f>
        <v>0</v>
      </c>
      <c r="Q130" s="180"/>
      <c r="R130" s="181">
        <f>R131</f>
        <v>0</v>
      </c>
      <c r="S130" s="180"/>
      <c r="T130" s="182">
        <f>T131</f>
        <v>0</v>
      </c>
      <c r="AR130" s="183" t="s">
        <v>77</v>
      </c>
      <c r="AT130" s="184" t="s">
        <v>68</v>
      </c>
      <c r="AU130" s="184" t="s">
        <v>77</v>
      </c>
      <c r="AY130" s="183" t="s">
        <v>130</v>
      </c>
      <c r="BK130" s="185">
        <f>BK131</f>
        <v>0</v>
      </c>
    </row>
    <row r="131" spans="2:65" s="1" customFormat="1" ht="25.5" customHeight="1">
      <c r="B131" s="37"/>
      <c r="C131" s="188" t="s">
        <v>191</v>
      </c>
      <c r="D131" s="188" t="s">
        <v>132</v>
      </c>
      <c r="E131" s="189" t="s">
        <v>255</v>
      </c>
      <c r="F131" s="190" t="s">
        <v>256</v>
      </c>
      <c r="G131" s="191" t="s">
        <v>182</v>
      </c>
      <c r="H131" s="192">
        <v>1</v>
      </c>
      <c r="I131" s="193"/>
      <c r="J131" s="194">
        <f>ROUND(I131*H131,2)</f>
        <v>0</v>
      </c>
      <c r="K131" s="190" t="s">
        <v>136</v>
      </c>
      <c r="L131" s="57"/>
      <c r="M131" s="195" t="s">
        <v>21</v>
      </c>
      <c r="N131" s="196" t="s">
        <v>40</v>
      </c>
      <c r="O131" s="38"/>
      <c r="P131" s="197">
        <f>O131*H131</f>
        <v>0</v>
      </c>
      <c r="Q131" s="197">
        <v>0</v>
      </c>
      <c r="R131" s="197">
        <f>Q131*H131</f>
        <v>0</v>
      </c>
      <c r="S131" s="197">
        <v>0</v>
      </c>
      <c r="T131" s="198">
        <f>S131*H131</f>
        <v>0</v>
      </c>
      <c r="AR131" s="20" t="s">
        <v>137</v>
      </c>
      <c r="AT131" s="20" t="s">
        <v>132</v>
      </c>
      <c r="AU131" s="20" t="s">
        <v>79</v>
      </c>
      <c r="AY131" s="20" t="s">
        <v>130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20" t="s">
        <v>77</v>
      </c>
      <c r="BK131" s="199">
        <f>ROUND(I131*H131,2)</f>
        <v>0</v>
      </c>
      <c r="BL131" s="20" t="s">
        <v>137</v>
      </c>
      <c r="BM131" s="20" t="s">
        <v>257</v>
      </c>
    </row>
    <row r="132" spans="2:65" s="10" customFormat="1" ht="29.85" customHeight="1">
      <c r="B132" s="172"/>
      <c r="C132" s="173"/>
      <c r="D132" s="174" t="s">
        <v>68</v>
      </c>
      <c r="E132" s="186" t="s">
        <v>258</v>
      </c>
      <c r="F132" s="186" t="s">
        <v>259</v>
      </c>
      <c r="G132" s="173"/>
      <c r="H132" s="173"/>
      <c r="I132" s="176"/>
      <c r="J132" s="187">
        <f>BK132</f>
        <v>0</v>
      </c>
      <c r="K132" s="173"/>
      <c r="L132" s="178"/>
      <c r="M132" s="179"/>
      <c r="N132" s="180"/>
      <c r="O132" s="180"/>
      <c r="P132" s="181">
        <f>P133</f>
        <v>0</v>
      </c>
      <c r="Q132" s="180"/>
      <c r="R132" s="181">
        <f>R133</f>
        <v>0</v>
      </c>
      <c r="S132" s="180"/>
      <c r="T132" s="182">
        <f>T133</f>
        <v>0</v>
      </c>
      <c r="AR132" s="183" t="s">
        <v>77</v>
      </c>
      <c r="AT132" s="184" t="s">
        <v>68</v>
      </c>
      <c r="AU132" s="184" t="s">
        <v>77</v>
      </c>
      <c r="AY132" s="183" t="s">
        <v>130</v>
      </c>
      <c r="BK132" s="185">
        <f>BK133</f>
        <v>0</v>
      </c>
    </row>
    <row r="133" spans="2:65" s="1" customFormat="1" ht="16.5" customHeight="1">
      <c r="B133" s="37"/>
      <c r="C133" s="188" t="s">
        <v>260</v>
      </c>
      <c r="D133" s="188" t="s">
        <v>132</v>
      </c>
      <c r="E133" s="189" t="s">
        <v>261</v>
      </c>
      <c r="F133" s="190" t="s">
        <v>262</v>
      </c>
      <c r="G133" s="191" t="s">
        <v>177</v>
      </c>
      <c r="H133" s="192">
        <v>400</v>
      </c>
      <c r="I133" s="193"/>
      <c r="J133" s="194">
        <f>ROUND(I133*H133,2)</f>
        <v>0</v>
      </c>
      <c r="K133" s="190" t="s">
        <v>136</v>
      </c>
      <c r="L133" s="57"/>
      <c r="M133" s="195" t="s">
        <v>21</v>
      </c>
      <c r="N133" s="196" t="s">
        <v>40</v>
      </c>
      <c r="O133" s="38"/>
      <c r="P133" s="197">
        <f>O133*H133</f>
        <v>0</v>
      </c>
      <c r="Q133" s="197">
        <v>0</v>
      </c>
      <c r="R133" s="197">
        <f>Q133*H133</f>
        <v>0</v>
      </c>
      <c r="S133" s="197">
        <v>0</v>
      </c>
      <c r="T133" s="198">
        <f>S133*H133</f>
        <v>0</v>
      </c>
      <c r="AR133" s="20" t="s">
        <v>137</v>
      </c>
      <c r="AT133" s="20" t="s">
        <v>132</v>
      </c>
      <c r="AU133" s="20" t="s">
        <v>79</v>
      </c>
      <c r="AY133" s="20" t="s">
        <v>130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20" t="s">
        <v>77</v>
      </c>
      <c r="BK133" s="199">
        <f>ROUND(I133*H133,2)</f>
        <v>0</v>
      </c>
      <c r="BL133" s="20" t="s">
        <v>137</v>
      </c>
      <c r="BM133" s="20" t="s">
        <v>263</v>
      </c>
    </row>
    <row r="134" spans="2:65" s="10" customFormat="1" ht="29.85" customHeight="1">
      <c r="B134" s="172"/>
      <c r="C134" s="173"/>
      <c r="D134" s="174" t="s">
        <v>68</v>
      </c>
      <c r="E134" s="186" t="s">
        <v>264</v>
      </c>
      <c r="F134" s="186" t="s">
        <v>265</v>
      </c>
      <c r="G134" s="173"/>
      <c r="H134" s="173"/>
      <c r="I134" s="176"/>
      <c r="J134" s="187">
        <f>BK134</f>
        <v>0</v>
      </c>
      <c r="K134" s="173"/>
      <c r="L134" s="178"/>
      <c r="M134" s="179"/>
      <c r="N134" s="180"/>
      <c r="O134" s="180"/>
      <c r="P134" s="181">
        <f>SUM(P135:P172)</f>
        <v>0</v>
      </c>
      <c r="Q134" s="180"/>
      <c r="R134" s="181">
        <f>SUM(R135:R172)</f>
        <v>135.58059599999999</v>
      </c>
      <c r="S134" s="180"/>
      <c r="T134" s="182">
        <f>SUM(T135:T172)</f>
        <v>0</v>
      </c>
      <c r="AR134" s="183" t="s">
        <v>77</v>
      </c>
      <c r="AT134" s="184" t="s">
        <v>68</v>
      </c>
      <c r="AU134" s="184" t="s">
        <v>77</v>
      </c>
      <c r="AY134" s="183" t="s">
        <v>130</v>
      </c>
      <c r="BK134" s="185">
        <f>SUM(BK135:BK172)</f>
        <v>0</v>
      </c>
    </row>
    <row r="135" spans="2:65" s="1" customFormat="1" ht="16.5" customHeight="1">
      <c r="B135" s="37"/>
      <c r="C135" s="188" t="s">
        <v>195</v>
      </c>
      <c r="D135" s="188" t="s">
        <v>132</v>
      </c>
      <c r="E135" s="189" t="s">
        <v>266</v>
      </c>
      <c r="F135" s="190" t="s">
        <v>267</v>
      </c>
      <c r="G135" s="191" t="s">
        <v>268</v>
      </c>
      <c r="H135" s="192">
        <v>5</v>
      </c>
      <c r="I135" s="193"/>
      <c r="J135" s="194">
        <f t="shared" ref="J135:J161" si="10">ROUND(I135*H135,2)</f>
        <v>0</v>
      </c>
      <c r="K135" s="190" t="s">
        <v>136</v>
      </c>
      <c r="L135" s="57"/>
      <c r="M135" s="195" t="s">
        <v>21</v>
      </c>
      <c r="N135" s="196" t="s">
        <v>40</v>
      </c>
      <c r="O135" s="38"/>
      <c r="P135" s="197">
        <f t="shared" ref="P135:P161" si="11">O135*H135</f>
        <v>0</v>
      </c>
      <c r="Q135" s="197">
        <v>8.8000000000000005E-3</v>
      </c>
      <c r="R135" s="197">
        <f t="shared" ref="R135:R161" si="12">Q135*H135</f>
        <v>4.4000000000000004E-2</v>
      </c>
      <c r="S135" s="197">
        <v>0</v>
      </c>
      <c r="T135" s="198">
        <f t="shared" ref="T135:T161" si="13">S135*H135</f>
        <v>0</v>
      </c>
      <c r="AR135" s="20" t="s">
        <v>137</v>
      </c>
      <c r="AT135" s="20" t="s">
        <v>132</v>
      </c>
      <c r="AU135" s="20" t="s">
        <v>79</v>
      </c>
      <c r="AY135" s="20" t="s">
        <v>130</v>
      </c>
      <c r="BE135" s="199">
        <f t="shared" ref="BE135:BE161" si="14">IF(N135="základní",J135,0)</f>
        <v>0</v>
      </c>
      <c r="BF135" s="199">
        <f t="shared" ref="BF135:BF161" si="15">IF(N135="snížená",J135,0)</f>
        <v>0</v>
      </c>
      <c r="BG135" s="199">
        <f t="shared" ref="BG135:BG161" si="16">IF(N135="zákl. přenesená",J135,0)</f>
        <v>0</v>
      </c>
      <c r="BH135" s="199">
        <f t="shared" ref="BH135:BH161" si="17">IF(N135="sníž. přenesená",J135,0)</f>
        <v>0</v>
      </c>
      <c r="BI135" s="199">
        <f t="shared" ref="BI135:BI161" si="18">IF(N135="nulová",J135,0)</f>
        <v>0</v>
      </c>
      <c r="BJ135" s="20" t="s">
        <v>77</v>
      </c>
      <c r="BK135" s="199">
        <f t="shared" ref="BK135:BK161" si="19">ROUND(I135*H135,2)</f>
        <v>0</v>
      </c>
      <c r="BL135" s="20" t="s">
        <v>137</v>
      </c>
      <c r="BM135" s="20" t="s">
        <v>269</v>
      </c>
    </row>
    <row r="136" spans="2:65" s="1" customFormat="1" ht="16.5" customHeight="1">
      <c r="B136" s="37"/>
      <c r="C136" s="188" t="s">
        <v>270</v>
      </c>
      <c r="D136" s="188" t="s">
        <v>132</v>
      </c>
      <c r="E136" s="189" t="s">
        <v>271</v>
      </c>
      <c r="F136" s="190" t="s">
        <v>272</v>
      </c>
      <c r="G136" s="191" t="s">
        <v>135</v>
      </c>
      <c r="H136" s="192">
        <v>600</v>
      </c>
      <c r="I136" s="193"/>
      <c r="J136" s="194">
        <f t="shared" si="10"/>
        <v>0</v>
      </c>
      <c r="K136" s="190" t="s">
        <v>136</v>
      </c>
      <c r="L136" s="57"/>
      <c r="M136" s="195" t="s">
        <v>21</v>
      </c>
      <c r="N136" s="196" t="s">
        <v>40</v>
      </c>
      <c r="O136" s="38"/>
      <c r="P136" s="197">
        <f t="shared" si="11"/>
        <v>0</v>
      </c>
      <c r="Q136" s="197">
        <v>0</v>
      </c>
      <c r="R136" s="197">
        <f t="shared" si="12"/>
        <v>0</v>
      </c>
      <c r="S136" s="197">
        <v>0</v>
      </c>
      <c r="T136" s="198">
        <f t="shared" si="13"/>
        <v>0</v>
      </c>
      <c r="AR136" s="20" t="s">
        <v>137</v>
      </c>
      <c r="AT136" s="20" t="s">
        <v>132</v>
      </c>
      <c r="AU136" s="20" t="s">
        <v>79</v>
      </c>
      <c r="AY136" s="20" t="s">
        <v>130</v>
      </c>
      <c r="BE136" s="199">
        <f t="shared" si="14"/>
        <v>0</v>
      </c>
      <c r="BF136" s="199">
        <f t="shared" si="15"/>
        <v>0</v>
      </c>
      <c r="BG136" s="199">
        <f t="shared" si="16"/>
        <v>0</v>
      </c>
      <c r="BH136" s="199">
        <f t="shared" si="17"/>
        <v>0</v>
      </c>
      <c r="BI136" s="199">
        <f t="shared" si="18"/>
        <v>0</v>
      </c>
      <c r="BJ136" s="20" t="s">
        <v>77</v>
      </c>
      <c r="BK136" s="199">
        <f t="shared" si="19"/>
        <v>0</v>
      </c>
      <c r="BL136" s="20" t="s">
        <v>137</v>
      </c>
      <c r="BM136" s="20" t="s">
        <v>273</v>
      </c>
    </row>
    <row r="137" spans="2:65" s="1" customFormat="1" ht="16.5" customHeight="1">
      <c r="B137" s="37"/>
      <c r="C137" s="188" t="s">
        <v>201</v>
      </c>
      <c r="D137" s="188" t="s">
        <v>132</v>
      </c>
      <c r="E137" s="189" t="s">
        <v>274</v>
      </c>
      <c r="F137" s="190" t="s">
        <v>275</v>
      </c>
      <c r="G137" s="191" t="s">
        <v>135</v>
      </c>
      <c r="H137" s="192">
        <v>600</v>
      </c>
      <c r="I137" s="193"/>
      <c r="J137" s="194">
        <f t="shared" si="10"/>
        <v>0</v>
      </c>
      <c r="K137" s="190" t="s">
        <v>136</v>
      </c>
      <c r="L137" s="57"/>
      <c r="M137" s="195" t="s">
        <v>21</v>
      </c>
      <c r="N137" s="196" t="s">
        <v>40</v>
      </c>
      <c r="O137" s="38"/>
      <c r="P137" s="197">
        <f t="shared" si="11"/>
        <v>0</v>
      </c>
      <c r="Q137" s="197">
        <v>0</v>
      </c>
      <c r="R137" s="197">
        <f t="shared" si="12"/>
        <v>0</v>
      </c>
      <c r="S137" s="197">
        <v>0</v>
      </c>
      <c r="T137" s="198">
        <f t="shared" si="13"/>
        <v>0</v>
      </c>
      <c r="AR137" s="20" t="s">
        <v>137</v>
      </c>
      <c r="AT137" s="20" t="s">
        <v>132</v>
      </c>
      <c r="AU137" s="20" t="s">
        <v>79</v>
      </c>
      <c r="AY137" s="20" t="s">
        <v>130</v>
      </c>
      <c r="BE137" s="199">
        <f t="shared" si="14"/>
        <v>0</v>
      </c>
      <c r="BF137" s="199">
        <f t="shared" si="15"/>
        <v>0</v>
      </c>
      <c r="BG137" s="199">
        <f t="shared" si="16"/>
        <v>0</v>
      </c>
      <c r="BH137" s="199">
        <f t="shared" si="17"/>
        <v>0</v>
      </c>
      <c r="BI137" s="199">
        <f t="shared" si="18"/>
        <v>0</v>
      </c>
      <c r="BJ137" s="20" t="s">
        <v>77</v>
      </c>
      <c r="BK137" s="199">
        <f t="shared" si="19"/>
        <v>0</v>
      </c>
      <c r="BL137" s="20" t="s">
        <v>137</v>
      </c>
      <c r="BM137" s="20" t="s">
        <v>276</v>
      </c>
    </row>
    <row r="138" spans="2:65" s="1" customFormat="1" ht="25.5" customHeight="1">
      <c r="B138" s="37"/>
      <c r="C138" s="188" t="s">
        <v>277</v>
      </c>
      <c r="D138" s="188" t="s">
        <v>132</v>
      </c>
      <c r="E138" s="189" t="s">
        <v>278</v>
      </c>
      <c r="F138" s="190" t="s">
        <v>279</v>
      </c>
      <c r="G138" s="191" t="s">
        <v>182</v>
      </c>
      <c r="H138" s="192">
        <v>7</v>
      </c>
      <c r="I138" s="193"/>
      <c r="J138" s="194">
        <f t="shared" si="10"/>
        <v>0</v>
      </c>
      <c r="K138" s="190" t="s">
        <v>136</v>
      </c>
      <c r="L138" s="57"/>
      <c r="M138" s="195" t="s">
        <v>21</v>
      </c>
      <c r="N138" s="196" t="s">
        <v>40</v>
      </c>
      <c r="O138" s="38"/>
      <c r="P138" s="197">
        <f t="shared" si="11"/>
        <v>0</v>
      </c>
      <c r="Q138" s="197">
        <v>0</v>
      </c>
      <c r="R138" s="197">
        <f t="shared" si="12"/>
        <v>0</v>
      </c>
      <c r="S138" s="197">
        <v>0</v>
      </c>
      <c r="T138" s="198">
        <f t="shared" si="13"/>
        <v>0</v>
      </c>
      <c r="AR138" s="20" t="s">
        <v>137</v>
      </c>
      <c r="AT138" s="20" t="s">
        <v>132</v>
      </c>
      <c r="AU138" s="20" t="s">
        <v>79</v>
      </c>
      <c r="AY138" s="20" t="s">
        <v>130</v>
      </c>
      <c r="BE138" s="199">
        <f t="shared" si="14"/>
        <v>0</v>
      </c>
      <c r="BF138" s="199">
        <f t="shared" si="15"/>
        <v>0</v>
      </c>
      <c r="BG138" s="199">
        <f t="shared" si="16"/>
        <v>0</v>
      </c>
      <c r="BH138" s="199">
        <f t="shared" si="17"/>
        <v>0</v>
      </c>
      <c r="BI138" s="199">
        <f t="shared" si="18"/>
        <v>0</v>
      </c>
      <c r="BJ138" s="20" t="s">
        <v>77</v>
      </c>
      <c r="BK138" s="199">
        <f t="shared" si="19"/>
        <v>0</v>
      </c>
      <c r="BL138" s="20" t="s">
        <v>137</v>
      </c>
      <c r="BM138" s="20" t="s">
        <v>280</v>
      </c>
    </row>
    <row r="139" spans="2:65" s="1" customFormat="1" ht="25.5" customHeight="1">
      <c r="B139" s="37"/>
      <c r="C139" s="188" t="s">
        <v>204</v>
      </c>
      <c r="D139" s="188" t="s">
        <v>132</v>
      </c>
      <c r="E139" s="189" t="s">
        <v>281</v>
      </c>
      <c r="F139" s="190" t="s">
        <v>282</v>
      </c>
      <c r="G139" s="191" t="s">
        <v>182</v>
      </c>
      <c r="H139" s="192">
        <v>3</v>
      </c>
      <c r="I139" s="193"/>
      <c r="J139" s="194">
        <f t="shared" si="10"/>
        <v>0</v>
      </c>
      <c r="K139" s="190" t="s">
        <v>136</v>
      </c>
      <c r="L139" s="57"/>
      <c r="M139" s="195" t="s">
        <v>21</v>
      </c>
      <c r="N139" s="196" t="s">
        <v>40</v>
      </c>
      <c r="O139" s="38"/>
      <c r="P139" s="197">
        <f t="shared" si="11"/>
        <v>0</v>
      </c>
      <c r="Q139" s="197">
        <v>0</v>
      </c>
      <c r="R139" s="197">
        <f t="shared" si="12"/>
        <v>0</v>
      </c>
      <c r="S139" s="197">
        <v>0</v>
      </c>
      <c r="T139" s="198">
        <f t="shared" si="13"/>
        <v>0</v>
      </c>
      <c r="AR139" s="20" t="s">
        <v>137</v>
      </c>
      <c r="AT139" s="20" t="s">
        <v>132</v>
      </c>
      <c r="AU139" s="20" t="s">
        <v>79</v>
      </c>
      <c r="AY139" s="20" t="s">
        <v>130</v>
      </c>
      <c r="BE139" s="199">
        <f t="shared" si="14"/>
        <v>0</v>
      </c>
      <c r="BF139" s="199">
        <f t="shared" si="15"/>
        <v>0</v>
      </c>
      <c r="BG139" s="199">
        <f t="shared" si="16"/>
        <v>0</v>
      </c>
      <c r="BH139" s="199">
        <f t="shared" si="17"/>
        <v>0</v>
      </c>
      <c r="BI139" s="199">
        <f t="shared" si="18"/>
        <v>0</v>
      </c>
      <c r="BJ139" s="20" t="s">
        <v>77</v>
      </c>
      <c r="BK139" s="199">
        <f t="shared" si="19"/>
        <v>0</v>
      </c>
      <c r="BL139" s="20" t="s">
        <v>137</v>
      </c>
      <c r="BM139" s="20" t="s">
        <v>283</v>
      </c>
    </row>
    <row r="140" spans="2:65" s="1" customFormat="1" ht="25.5" customHeight="1">
      <c r="B140" s="37"/>
      <c r="C140" s="188" t="s">
        <v>284</v>
      </c>
      <c r="D140" s="188" t="s">
        <v>132</v>
      </c>
      <c r="E140" s="189" t="s">
        <v>285</v>
      </c>
      <c r="F140" s="190" t="s">
        <v>286</v>
      </c>
      <c r="G140" s="191" t="s">
        <v>182</v>
      </c>
      <c r="H140" s="192">
        <v>1</v>
      </c>
      <c r="I140" s="193"/>
      <c r="J140" s="194">
        <f t="shared" si="10"/>
        <v>0</v>
      </c>
      <c r="K140" s="190" t="s">
        <v>136</v>
      </c>
      <c r="L140" s="57"/>
      <c r="M140" s="195" t="s">
        <v>21</v>
      </c>
      <c r="N140" s="196" t="s">
        <v>40</v>
      </c>
      <c r="O140" s="38"/>
      <c r="P140" s="197">
        <f t="shared" si="11"/>
        <v>0</v>
      </c>
      <c r="Q140" s="197">
        <v>0</v>
      </c>
      <c r="R140" s="197">
        <f t="shared" si="12"/>
        <v>0</v>
      </c>
      <c r="S140" s="197">
        <v>0</v>
      </c>
      <c r="T140" s="198">
        <f t="shared" si="13"/>
        <v>0</v>
      </c>
      <c r="AR140" s="20" t="s">
        <v>137</v>
      </c>
      <c r="AT140" s="20" t="s">
        <v>132</v>
      </c>
      <c r="AU140" s="20" t="s">
        <v>79</v>
      </c>
      <c r="AY140" s="20" t="s">
        <v>130</v>
      </c>
      <c r="BE140" s="199">
        <f t="shared" si="14"/>
        <v>0</v>
      </c>
      <c r="BF140" s="199">
        <f t="shared" si="15"/>
        <v>0</v>
      </c>
      <c r="BG140" s="199">
        <f t="shared" si="16"/>
        <v>0</v>
      </c>
      <c r="BH140" s="199">
        <f t="shared" si="17"/>
        <v>0</v>
      </c>
      <c r="BI140" s="199">
        <f t="shared" si="18"/>
        <v>0</v>
      </c>
      <c r="BJ140" s="20" t="s">
        <v>77</v>
      </c>
      <c r="BK140" s="199">
        <f t="shared" si="19"/>
        <v>0</v>
      </c>
      <c r="BL140" s="20" t="s">
        <v>137</v>
      </c>
      <c r="BM140" s="20" t="s">
        <v>287</v>
      </c>
    </row>
    <row r="141" spans="2:65" s="1" customFormat="1" ht="25.5" customHeight="1">
      <c r="B141" s="37"/>
      <c r="C141" s="188" t="s">
        <v>208</v>
      </c>
      <c r="D141" s="188" t="s">
        <v>132</v>
      </c>
      <c r="E141" s="189" t="s">
        <v>288</v>
      </c>
      <c r="F141" s="190" t="s">
        <v>289</v>
      </c>
      <c r="G141" s="191" t="s">
        <v>143</v>
      </c>
      <c r="H141" s="192">
        <v>4.8</v>
      </c>
      <c r="I141" s="193"/>
      <c r="J141" s="194">
        <f t="shared" si="10"/>
        <v>0</v>
      </c>
      <c r="K141" s="190" t="s">
        <v>136</v>
      </c>
      <c r="L141" s="57"/>
      <c r="M141" s="195" t="s">
        <v>21</v>
      </c>
      <c r="N141" s="196" t="s">
        <v>40</v>
      </c>
      <c r="O141" s="38"/>
      <c r="P141" s="197">
        <f t="shared" si="11"/>
        <v>0</v>
      </c>
      <c r="Q141" s="197">
        <v>0</v>
      </c>
      <c r="R141" s="197">
        <f t="shared" si="12"/>
        <v>0</v>
      </c>
      <c r="S141" s="197">
        <v>0</v>
      </c>
      <c r="T141" s="198">
        <f t="shared" si="13"/>
        <v>0</v>
      </c>
      <c r="AR141" s="20" t="s">
        <v>137</v>
      </c>
      <c r="AT141" s="20" t="s">
        <v>132</v>
      </c>
      <c r="AU141" s="20" t="s">
        <v>79</v>
      </c>
      <c r="AY141" s="20" t="s">
        <v>130</v>
      </c>
      <c r="BE141" s="199">
        <f t="shared" si="14"/>
        <v>0</v>
      </c>
      <c r="BF141" s="199">
        <f t="shared" si="15"/>
        <v>0</v>
      </c>
      <c r="BG141" s="199">
        <f t="shared" si="16"/>
        <v>0</v>
      </c>
      <c r="BH141" s="199">
        <f t="shared" si="17"/>
        <v>0</v>
      </c>
      <c r="BI141" s="199">
        <f t="shared" si="18"/>
        <v>0</v>
      </c>
      <c r="BJ141" s="20" t="s">
        <v>77</v>
      </c>
      <c r="BK141" s="199">
        <f t="shared" si="19"/>
        <v>0</v>
      </c>
      <c r="BL141" s="20" t="s">
        <v>137</v>
      </c>
      <c r="BM141" s="20" t="s">
        <v>290</v>
      </c>
    </row>
    <row r="142" spans="2:65" s="1" customFormat="1" ht="25.5" customHeight="1">
      <c r="B142" s="37"/>
      <c r="C142" s="188" t="s">
        <v>291</v>
      </c>
      <c r="D142" s="188" t="s">
        <v>132</v>
      </c>
      <c r="E142" s="189" t="s">
        <v>292</v>
      </c>
      <c r="F142" s="190" t="s">
        <v>293</v>
      </c>
      <c r="G142" s="191" t="s">
        <v>182</v>
      </c>
      <c r="H142" s="192">
        <v>1</v>
      </c>
      <c r="I142" s="193"/>
      <c r="J142" s="194">
        <f t="shared" si="10"/>
        <v>0</v>
      </c>
      <c r="K142" s="190" t="s">
        <v>136</v>
      </c>
      <c r="L142" s="57"/>
      <c r="M142" s="195" t="s">
        <v>21</v>
      </c>
      <c r="N142" s="196" t="s">
        <v>40</v>
      </c>
      <c r="O142" s="38"/>
      <c r="P142" s="197">
        <f t="shared" si="11"/>
        <v>0</v>
      </c>
      <c r="Q142" s="197">
        <v>0.112</v>
      </c>
      <c r="R142" s="197">
        <f t="shared" si="12"/>
        <v>0.112</v>
      </c>
      <c r="S142" s="197">
        <v>0</v>
      </c>
      <c r="T142" s="198">
        <f t="shared" si="13"/>
        <v>0</v>
      </c>
      <c r="AR142" s="20" t="s">
        <v>137</v>
      </c>
      <c r="AT142" s="20" t="s">
        <v>132</v>
      </c>
      <c r="AU142" s="20" t="s">
        <v>79</v>
      </c>
      <c r="AY142" s="20" t="s">
        <v>130</v>
      </c>
      <c r="BE142" s="199">
        <f t="shared" si="14"/>
        <v>0</v>
      </c>
      <c r="BF142" s="199">
        <f t="shared" si="15"/>
        <v>0</v>
      </c>
      <c r="BG142" s="199">
        <f t="shared" si="16"/>
        <v>0</v>
      </c>
      <c r="BH142" s="199">
        <f t="shared" si="17"/>
        <v>0</v>
      </c>
      <c r="BI142" s="199">
        <f t="shared" si="18"/>
        <v>0</v>
      </c>
      <c r="BJ142" s="20" t="s">
        <v>77</v>
      </c>
      <c r="BK142" s="199">
        <f t="shared" si="19"/>
        <v>0</v>
      </c>
      <c r="BL142" s="20" t="s">
        <v>137</v>
      </c>
      <c r="BM142" s="20" t="s">
        <v>294</v>
      </c>
    </row>
    <row r="143" spans="2:65" s="1" customFormat="1" ht="16.5" customHeight="1">
      <c r="B143" s="37"/>
      <c r="C143" s="188" t="s">
        <v>211</v>
      </c>
      <c r="D143" s="188" t="s">
        <v>132</v>
      </c>
      <c r="E143" s="189" t="s">
        <v>295</v>
      </c>
      <c r="F143" s="190" t="s">
        <v>296</v>
      </c>
      <c r="G143" s="191" t="s">
        <v>143</v>
      </c>
      <c r="H143" s="192">
        <v>6</v>
      </c>
      <c r="I143" s="193"/>
      <c r="J143" s="194">
        <f t="shared" si="10"/>
        <v>0</v>
      </c>
      <c r="K143" s="190" t="s">
        <v>136</v>
      </c>
      <c r="L143" s="57"/>
      <c r="M143" s="195" t="s">
        <v>21</v>
      </c>
      <c r="N143" s="196" t="s">
        <v>40</v>
      </c>
      <c r="O143" s="38"/>
      <c r="P143" s="197">
        <f t="shared" si="11"/>
        <v>0</v>
      </c>
      <c r="Q143" s="197">
        <v>0</v>
      </c>
      <c r="R143" s="197">
        <f t="shared" si="12"/>
        <v>0</v>
      </c>
      <c r="S143" s="197">
        <v>0</v>
      </c>
      <c r="T143" s="198">
        <f t="shared" si="13"/>
        <v>0</v>
      </c>
      <c r="AR143" s="20" t="s">
        <v>137</v>
      </c>
      <c r="AT143" s="20" t="s">
        <v>132</v>
      </c>
      <c r="AU143" s="20" t="s">
        <v>79</v>
      </c>
      <c r="AY143" s="20" t="s">
        <v>130</v>
      </c>
      <c r="BE143" s="199">
        <f t="shared" si="14"/>
        <v>0</v>
      </c>
      <c r="BF143" s="199">
        <f t="shared" si="15"/>
        <v>0</v>
      </c>
      <c r="BG143" s="199">
        <f t="shared" si="16"/>
        <v>0</v>
      </c>
      <c r="BH143" s="199">
        <f t="shared" si="17"/>
        <v>0</v>
      </c>
      <c r="BI143" s="199">
        <f t="shared" si="18"/>
        <v>0</v>
      </c>
      <c r="BJ143" s="20" t="s">
        <v>77</v>
      </c>
      <c r="BK143" s="199">
        <f t="shared" si="19"/>
        <v>0</v>
      </c>
      <c r="BL143" s="20" t="s">
        <v>137</v>
      </c>
      <c r="BM143" s="20" t="s">
        <v>297</v>
      </c>
    </row>
    <row r="144" spans="2:65" s="1" customFormat="1" ht="16.5" customHeight="1">
      <c r="B144" s="37"/>
      <c r="C144" s="188" t="s">
        <v>298</v>
      </c>
      <c r="D144" s="188" t="s">
        <v>132</v>
      </c>
      <c r="E144" s="189" t="s">
        <v>299</v>
      </c>
      <c r="F144" s="190" t="s">
        <v>300</v>
      </c>
      <c r="G144" s="191" t="s">
        <v>143</v>
      </c>
      <c r="H144" s="192">
        <v>0.9</v>
      </c>
      <c r="I144" s="193"/>
      <c r="J144" s="194">
        <f t="shared" si="10"/>
        <v>0</v>
      </c>
      <c r="K144" s="190" t="s">
        <v>136</v>
      </c>
      <c r="L144" s="57"/>
      <c r="M144" s="195" t="s">
        <v>21</v>
      </c>
      <c r="N144" s="196" t="s">
        <v>40</v>
      </c>
      <c r="O144" s="38"/>
      <c r="P144" s="197">
        <f t="shared" si="11"/>
        <v>0</v>
      </c>
      <c r="Q144" s="197">
        <v>2.2563399999999998</v>
      </c>
      <c r="R144" s="197">
        <f t="shared" si="12"/>
        <v>2.0307059999999999</v>
      </c>
      <c r="S144" s="197">
        <v>0</v>
      </c>
      <c r="T144" s="198">
        <f t="shared" si="13"/>
        <v>0</v>
      </c>
      <c r="AR144" s="20" t="s">
        <v>137</v>
      </c>
      <c r="AT144" s="20" t="s">
        <v>132</v>
      </c>
      <c r="AU144" s="20" t="s">
        <v>79</v>
      </c>
      <c r="AY144" s="20" t="s">
        <v>130</v>
      </c>
      <c r="BE144" s="199">
        <f t="shared" si="14"/>
        <v>0</v>
      </c>
      <c r="BF144" s="199">
        <f t="shared" si="15"/>
        <v>0</v>
      </c>
      <c r="BG144" s="199">
        <f t="shared" si="16"/>
        <v>0</v>
      </c>
      <c r="BH144" s="199">
        <f t="shared" si="17"/>
        <v>0</v>
      </c>
      <c r="BI144" s="199">
        <f t="shared" si="18"/>
        <v>0</v>
      </c>
      <c r="BJ144" s="20" t="s">
        <v>77</v>
      </c>
      <c r="BK144" s="199">
        <f t="shared" si="19"/>
        <v>0</v>
      </c>
      <c r="BL144" s="20" t="s">
        <v>137</v>
      </c>
      <c r="BM144" s="20" t="s">
        <v>301</v>
      </c>
    </row>
    <row r="145" spans="2:65" s="1" customFormat="1" ht="16.5" customHeight="1">
      <c r="B145" s="37"/>
      <c r="C145" s="188" t="s">
        <v>215</v>
      </c>
      <c r="D145" s="188" t="s">
        <v>132</v>
      </c>
      <c r="E145" s="189" t="s">
        <v>302</v>
      </c>
      <c r="F145" s="190" t="s">
        <v>303</v>
      </c>
      <c r="G145" s="191" t="s">
        <v>143</v>
      </c>
      <c r="H145" s="192">
        <v>10</v>
      </c>
      <c r="I145" s="193"/>
      <c r="J145" s="194">
        <f t="shared" si="10"/>
        <v>0</v>
      </c>
      <c r="K145" s="190" t="s">
        <v>136</v>
      </c>
      <c r="L145" s="57"/>
      <c r="M145" s="195" t="s">
        <v>21</v>
      </c>
      <c r="N145" s="196" t="s">
        <v>40</v>
      </c>
      <c r="O145" s="38"/>
      <c r="P145" s="197">
        <f t="shared" si="11"/>
        <v>0</v>
      </c>
      <c r="Q145" s="197">
        <v>0</v>
      </c>
      <c r="R145" s="197">
        <f t="shared" si="12"/>
        <v>0</v>
      </c>
      <c r="S145" s="197">
        <v>0</v>
      </c>
      <c r="T145" s="198">
        <f t="shared" si="13"/>
        <v>0</v>
      </c>
      <c r="AR145" s="20" t="s">
        <v>137</v>
      </c>
      <c r="AT145" s="20" t="s">
        <v>132</v>
      </c>
      <c r="AU145" s="20" t="s">
        <v>79</v>
      </c>
      <c r="AY145" s="20" t="s">
        <v>130</v>
      </c>
      <c r="BE145" s="199">
        <f t="shared" si="14"/>
        <v>0</v>
      </c>
      <c r="BF145" s="199">
        <f t="shared" si="15"/>
        <v>0</v>
      </c>
      <c r="BG145" s="199">
        <f t="shared" si="16"/>
        <v>0</v>
      </c>
      <c r="BH145" s="199">
        <f t="shared" si="17"/>
        <v>0</v>
      </c>
      <c r="BI145" s="199">
        <f t="shared" si="18"/>
        <v>0</v>
      </c>
      <c r="BJ145" s="20" t="s">
        <v>77</v>
      </c>
      <c r="BK145" s="199">
        <f t="shared" si="19"/>
        <v>0</v>
      </c>
      <c r="BL145" s="20" t="s">
        <v>137</v>
      </c>
      <c r="BM145" s="20" t="s">
        <v>304</v>
      </c>
    </row>
    <row r="146" spans="2:65" s="1" customFormat="1" ht="25.5" customHeight="1">
      <c r="B146" s="37"/>
      <c r="C146" s="188" t="s">
        <v>305</v>
      </c>
      <c r="D146" s="188" t="s">
        <v>132</v>
      </c>
      <c r="E146" s="189" t="s">
        <v>306</v>
      </c>
      <c r="F146" s="190" t="s">
        <v>307</v>
      </c>
      <c r="G146" s="191" t="s">
        <v>177</v>
      </c>
      <c r="H146" s="192">
        <v>1800</v>
      </c>
      <c r="I146" s="193"/>
      <c r="J146" s="194">
        <f t="shared" si="10"/>
        <v>0</v>
      </c>
      <c r="K146" s="190" t="s">
        <v>136</v>
      </c>
      <c r="L146" s="57"/>
      <c r="M146" s="195" t="s">
        <v>21</v>
      </c>
      <c r="N146" s="196" t="s">
        <v>40</v>
      </c>
      <c r="O146" s="38"/>
      <c r="P146" s="197">
        <f t="shared" si="11"/>
        <v>0</v>
      </c>
      <c r="Q146" s="197">
        <v>0</v>
      </c>
      <c r="R146" s="197">
        <f t="shared" si="12"/>
        <v>0</v>
      </c>
      <c r="S146" s="197">
        <v>0</v>
      </c>
      <c r="T146" s="198">
        <f t="shared" si="13"/>
        <v>0</v>
      </c>
      <c r="AR146" s="20" t="s">
        <v>137</v>
      </c>
      <c r="AT146" s="20" t="s">
        <v>132</v>
      </c>
      <c r="AU146" s="20" t="s">
        <v>79</v>
      </c>
      <c r="AY146" s="20" t="s">
        <v>130</v>
      </c>
      <c r="BE146" s="199">
        <f t="shared" si="14"/>
        <v>0</v>
      </c>
      <c r="BF146" s="199">
        <f t="shared" si="15"/>
        <v>0</v>
      </c>
      <c r="BG146" s="199">
        <f t="shared" si="16"/>
        <v>0</v>
      </c>
      <c r="BH146" s="199">
        <f t="shared" si="17"/>
        <v>0</v>
      </c>
      <c r="BI146" s="199">
        <f t="shared" si="18"/>
        <v>0</v>
      </c>
      <c r="BJ146" s="20" t="s">
        <v>77</v>
      </c>
      <c r="BK146" s="199">
        <f t="shared" si="19"/>
        <v>0</v>
      </c>
      <c r="BL146" s="20" t="s">
        <v>137</v>
      </c>
      <c r="BM146" s="20" t="s">
        <v>308</v>
      </c>
    </row>
    <row r="147" spans="2:65" s="1" customFormat="1" ht="25.5" customHeight="1">
      <c r="B147" s="37"/>
      <c r="C147" s="188" t="s">
        <v>219</v>
      </c>
      <c r="D147" s="188" t="s">
        <v>132</v>
      </c>
      <c r="E147" s="189" t="s">
        <v>309</v>
      </c>
      <c r="F147" s="190" t="s">
        <v>310</v>
      </c>
      <c r="G147" s="191" t="s">
        <v>182</v>
      </c>
      <c r="H147" s="192">
        <v>1</v>
      </c>
      <c r="I147" s="193"/>
      <c r="J147" s="194">
        <f t="shared" si="10"/>
        <v>0</v>
      </c>
      <c r="K147" s="190" t="s">
        <v>136</v>
      </c>
      <c r="L147" s="57"/>
      <c r="M147" s="195" t="s">
        <v>21</v>
      </c>
      <c r="N147" s="196" t="s">
        <v>40</v>
      </c>
      <c r="O147" s="38"/>
      <c r="P147" s="197">
        <f t="shared" si="11"/>
        <v>0</v>
      </c>
      <c r="Q147" s="197">
        <v>0</v>
      </c>
      <c r="R147" s="197">
        <f t="shared" si="12"/>
        <v>0</v>
      </c>
      <c r="S147" s="197">
        <v>0</v>
      </c>
      <c r="T147" s="198">
        <f t="shared" si="13"/>
        <v>0</v>
      </c>
      <c r="AR147" s="20" t="s">
        <v>137</v>
      </c>
      <c r="AT147" s="20" t="s">
        <v>132</v>
      </c>
      <c r="AU147" s="20" t="s">
        <v>79</v>
      </c>
      <c r="AY147" s="20" t="s">
        <v>130</v>
      </c>
      <c r="BE147" s="199">
        <f t="shared" si="14"/>
        <v>0</v>
      </c>
      <c r="BF147" s="199">
        <f t="shared" si="15"/>
        <v>0</v>
      </c>
      <c r="BG147" s="199">
        <f t="shared" si="16"/>
        <v>0</v>
      </c>
      <c r="BH147" s="199">
        <f t="shared" si="17"/>
        <v>0</v>
      </c>
      <c r="BI147" s="199">
        <f t="shared" si="18"/>
        <v>0</v>
      </c>
      <c r="BJ147" s="20" t="s">
        <v>77</v>
      </c>
      <c r="BK147" s="199">
        <f t="shared" si="19"/>
        <v>0</v>
      </c>
      <c r="BL147" s="20" t="s">
        <v>137</v>
      </c>
      <c r="BM147" s="20" t="s">
        <v>311</v>
      </c>
    </row>
    <row r="148" spans="2:65" s="1" customFormat="1" ht="25.5" customHeight="1">
      <c r="B148" s="37"/>
      <c r="C148" s="188" t="s">
        <v>312</v>
      </c>
      <c r="D148" s="188" t="s">
        <v>132</v>
      </c>
      <c r="E148" s="189" t="s">
        <v>313</v>
      </c>
      <c r="F148" s="190" t="s">
        <v>314</v>
      </c>
      <c r="G148" s="191" t="s">
        <v>177</v>
      </c>
      <c r="H148" s="192">
        <v>100</v>
      </c>
      <c r="I148" s="193"/>
      <c r="J148" s="194">
        <f t="shared" si="10"/>
        <v>0</v>
      </c>
      <c r="K148" s="190" t="s">
        <v>136</v>
      </c>
      <c r="L148" s="57"/>
      <c r="M148" s="195" t="s">
        <v>21</v>
      </c>
      <c r="N148" s="196" t="s">
        <v>40</v>
      </c>
      <c r="O148" s="38"/>
      <c r="P148" s="197">
        <f t="shared" si="11"/>
        <v>0</v>
      </c>
      <c r="Q148" s="197">
        <v>0</v>
      </c>
      <c r="R148" s="197">
        <f t="shared" si="12"/>
        <v>0</v>
      </c>
      <c r="S148" s="197">
        <v>0</v>
      </c>
      <c r="T148" s="198">
        <f t="shared" si="13"/>
        <v>0</v>
      </c>
      <c r="AR148" s="20" t="s">
        <v>137</v>
      </c>
      <c r="AT148" s="20" t="s">
        <v>132</v>
      </c>
      <c r="AU148" s="20" t="s">
        <v>79</v>
      </c>
      <c r="AY148" s="20" t="s">
        <v>130</v>
      </c>
      <c r="BE148" s="199">
        <f t="shared" si="14"/>
        <v>0</v>
      </c>
      <c r="BF148" s="199">
        <f t="shared" si="15"/>
        <v>0</v>
      </c>
      <c r="BG148" s="199">
        <f t="shared" si="16"/>
        <v>0</v>
      </c>
      <c r="BH148" s="199">
        <f t="shared" si="17"/>
        <v>0</v>
      </c>
      <c r="BI148" s="199">
        <f t="shared" si="18"/>
        <v>0</v>
      </c>
      <c r="BJ148" s="20" t="s">
        <v>77</v>
      </c>
      <c r="BK148" s="199">
        <f t="shared" si="19"/>
        <v>0</v>
      </c>
      <c r="BL148" s="20" t="s">
        <v>137</v>
      </c>
      <c r="BM148" s="20" t="s">
        <v>315</v>
      </c>
    </row>
    <row r="149" spans="2:65" s="1" customFormat="1" ht="25.5" customHeight="1">
      <c r="B149" s="37"/>
      <c r="C149" s="188" t="s">
        <v>224</v>
      </c>
      <c r="D149" s="188" t="s">
        <v>132</v>
      </c>
      <c r="E149" s="189" t="s">
        <v>316</v>
      </c>
      <c r="F149" s="190" t="s">
        <v>317</v>
      </c>
      <c r="G149" s="191" t="s">
        <v>177</v>
      </c>
      <c r="H149" s="192">
        <v>22</v>
      </c>
      <c r="I149" s="193"/>
      <c r="J149" s="194">
        <f t="shared" si="10"/>
        <v>0</v>
      </c>
      <c r="K149" s="190" t="s">
        <v>136</v>
      </c>
      <c r="L149" s="57"/>
      <c r="M149" s="195" t="s">
        <v>21</v>
      </c>
      <c r="N149" s="196" t="s">
        <v>40</v>
      </c>
      <c r="O149" s="38"/>
      <c r="P149" s="197">
        <f t="shared" si="11"/>
        <v>0</v>
      </c>
      <c r="Q149" s="197">
        <v>0</v>
      </c>
      <c r="R149" s="197">
        <f t="shared" si="12"/>
        <v>0</v>
      </c>
      <c r="S149" s="197">
        <v>0</v>
      </c>
      <c r="T149" s="198">
        <f t="shared" si="13"/>
        <v>0</v>
      </c>
      <c r="AR149" s="20" t="s">
        <v>137</v>
      </c>
      <c r="AT149" s="20" t="s">
        <v>132</v>
      </c>
      <c r="AU149" s="20" t="s">
        <v>79</v>
      </c>
      <c r="AY149" s="20" t="s">
        <v>130</v>
      </c>
      <c r="BE149" s="199">
        <f t="shared" si="14"/>
        <v>0</v>
      </c>
      <c r="BF149" s="199">
        <f t="shared" si="15"/>
        <v>0</v>
      </c>
      <c r="BG149" s="199">
        <f t="shared" si="16"/>
        <v>0</v>
      </c>
      <c r="BH149" s="199">
        <f t="shared" si="17"/>
        <v>0</v>
      </c>
      <c r="BI149" s="199">
        <f t="shared" si="18"/>
        <v>0</v>
      </c>
      <c r="BJ149" s="20" t="s">
        <v>77</v>
      </c>
      <c r="BK149" s="199">
        <f t="shared" si="19"/>
        <v>0</v>
      </c>
      <c r="BL149" s="20" t="s">
        <v>137</v>
      </c>
      <c r="BM149" s="20" t="s">
        <v>318</v>
      </c>
    </row>
    <row r="150" spans="2:65" s="1" customFormat="1" ht="16.5" customHeight="1">
      <c r="B150" s="37"/>
      <c r="C150" s="200" t="s">
        <v>319</v>
      </c>
      <c r="D150" s="200" t="s">
        <v>174</v>
      </c>
      <c r="E150" s="201" t="s">
        <v>320</v>
      </c>
      <c r="F150" s="202" t="s">
        <v>321</v>
      </c>
      <c r="G150" s="203" t="s">
        <v>177</v>
      </c>
      <c r="H150" s="204">
        <v>22</v>
      </c>
      <c r="I150" s="205"/>
      <c r="J150" s="206">
        <f t="shared" si="10"/>
        <v>0</v>
      </c>
      <c r="K150" s="202" t="s">
        <v>136</v>
      </c>
      <c r="L150" s="207"/>
      <c r="M150" s="208" t="s">
        <v>21</v>
      </c>
      <c r="N150" s="209" t="s">
        <v>40</v>
      </c>
      <c r="O150" s="38"/>
      <c r="P150" s="197">
        <f t="shared" si="11"/>
        <v>0</v>
      </c>
      <c r="Q150" s="197">
        <v>9.7000000000000005E-4</v>
      </c>
      <c r="R150" s="197">
        <f t="shared" si="12"/>
        <v>2.1340000000000001E-2</v>
      </c>
      <c r="S150" s="197">
        <v>0</v>
      </c>
      <c r="T150" s="198">
        <f t="shared" si="13"/>
        <v>0</v>
      </c>
      <c r="AR150" s="20" t="s">
        <v>147</v>
      </c>
      <c r="AT150" s="20" t="s">
        <v>174</v>
      </c>
      <c r="AU150" s="20" t="s">
        <v>79</v>
      </c>
      <c r="AY150" s="20" t="s">
        <v>130</v>
      </c>
      <c r="BE150" s="199">
        <f t="shared" si="14"/>
        <v>0</v>
      </c>
      <c r="BF150" s="199">
        <f t="shared" si="15"/>
        <v>0</v>
      </c>
      <c r="BG150" s="199">
        <f t="shared" si="16"/>
        <v>0</v>
      </c>
      <c r="BH150" s="199">
        <f t="shared" si="17"/>
        <v>0</v>
      </c>
      <c r="BI150" s="199">
        <f t="shared" si="18"/>
        <v>0</v>
      </c>
      <c r="BJ150" s="20" t="s">
        <v>77</v>
      </c>
      <c r="BK150" s="199">
        <f t="shared" si="19"/>
        <v>0</v>
      </c>
      <c r="BL150" s="20" t="s">
        <v>137</v>
      </c>
      <c r="BM150" s="20" t="s">
        <v>322</v>
      </c>
    </row>
    <row r="151" spans="2:65" s="1" customFormat="1" ht="25.5" customHeight="1">
      <c r="B151" s="37"/>
      <c r="C151" s="188" t="s">
        <v>227</v>
      </c>
      <c r="D151" s="188" t="s">
        <v>132</v>
      </c>
      <c r="E151" s="189" t="s">
        <v>323</v>
      </c>
      <c r="F151" s="190" t="s">
        <v>324</v>
      </c>
      <c r="G151" s="191" t="s">
        <v>177</v>
      </c>
      <c r="H151" s="192">
        <v>530</v>
      </c>
      <c r="I151" s="193"/>
      <c r="J151" s="194">
        <f t="shared" si="10"/>
        <v>0</v>
      </c>
      <c r="K151" s="190" t="s">
        <v>136</v>
      </c>
      <c r="L151" s="57"/>
      <c r="M151" s="195" t="s">
        <v>21</v>
      </c>
      <c r="N151" s="196" t="s">
        <v>40</v>
      </c>
      <c r="O151" s="38"/>
      <c r="P151" s="197">
        <f t="shared" si="11"/>
        <v>0</v>
      </c>
      <c r="Q151" s="197">
        <v>0.15614</v>
      </c>
      <c r="R151" s="197">
        <f t="shared" si="12"/>
        <v>82.754199999999997</v>
      </c>
      <c r="S151" s="197">
        <v>0</v>
      </c>
      <c r="T151" s="198">
        <f t="shared" si="13"/>
        <v>0</v>
      </c>
      <c r="AR151" s="20" t="s">
        <v>137</v>
      </c>
      <c r="AT151" s="20" t="s">
        <v>132</v>
      </c>
      <c r="AU151" s="20" t="s">
        <v>79</v>
      </c>
      <c r="AY151" s="20" t="s">
        <v>130</v>
      </c>
      <c r="BE151" s="199">
        <f t="shared" si="14"/>
        <v>0</v>
      </c>
      <c r="BF151" s="199">
        <f t="shared" si="15"/>
        <v>0</v>
      </c>
      <c r="BG151" s="199">
        <f t="shared" si="16"/>
        <v>0</v>
      </c>
      <c r="BH151" s="199">
        <f t="shared" si="17"/>
        <v>0</v>
      </c>
      <c r="BI151" s="199">
        <f t="shared" si="18"/>
        <v>0</v>
      </c>
      <c r="BJ151" s="20" t="s">
        <v>77</v>
      </c>
      <c r="BK151" s="199">
        <f t="shared" si="19"/>
        <v>0</v>
      </c>
      <c r="BL151" s="20" t="s">
        <v>137</v>
      </c>
      <c r="BM151" s="20" t="s">
        <v>325</v>
      </c>
    </row>
    <row r="152" spans="2:65" s="1" customFormat="1" ht="25.5" customHeight="1">
      <c r="B152" s="37"/>
      <c r="C152" s="188" t="s">
        <v>326</v>
      </c>
      <c r="D152" s="188" t="s">
        <v>132</v>
      </c>
      <c r="E152" s="189" t="s">
        <v>327</v>
      </c>
      <c r="F152" s="190" t="s">
        <v>328</v>
      </c>
      <c r="G152" s="191" t="s">
        <v>177</v>
      </c>
      <c r="H152" s="192">
        <v>20</v>
      </c>
      <c r="I152" s="193"/>
      <c r="J152" s="194">
        <f t="shared" si="10"/>
        <v>0</v>
      </c>
      <c r="K152" s="190" t="s">
        <v>136</v>
      </c>
      <c r="L152" s="57"/>
      <c r="M152" s="195" t="s">
        <v>21</v>
      </c>
      <c r="N152" s="196" t="s">
        <v>40</v>
      </c>
      <c r="O152" s="38"/>
      <c r="P152" s="197">
        <f t="shared" si="11"/>
        <v>0</v>
      </c>
      <c r="Q152" s="197">
        <v>7.8070000000000001E-2</v>
      </c>
      <c r="R152" s="197">
        <f t="shared" si="12"/>
        <v>1.5613999999999999</v>
      </c>
      <c r="S152" s="197">
        <v>0</v>
      </c>
      <c r="T152" s="198">
        <f t="shared" si="13"/>
        <v>0</v>
      </c>
      <c r="AR152" s="20" t="s">
        <v>137</v>
      </c>
      <c r="AT152" s="20" t="s">
        <v>132</v>
      </c>
      <c r="AU152" s="20" t="s">
        <v>79</v>
      </c>
      <c r="AY152" s="20" t="s">
        <v>130</v>
      </c>
      <c r="BE152" s="199">
        <f t="shared" si="14"/>
        <v>0</v>
      </c>
      <c r="BF152" s="199">
        <f t="shared" si="15"/>
        <v>0</v>
      </c>
      <c r="BG152" s="199">
        <f t="shared" si="16"/>
        <v>0</v>
      </c>
      <c r="BH152" s="199">
        <f t="shared" si="17"/>
        <v>0</v>
      </c>
      <c r="BI152" s="199">
        <f t="shared" si="18"/>
        <v>0</v>
      </c>
      <c r="BJ152" s="20" t="s">
        <v>77</v>
      </c>
      <c r="BK152" s="199">
        <f t="shared" si="19"/>
        <v>0</v>
      </c>
      <c r="BL152" s="20" t="s">
        <v>137</v>
      </c>
      <c r="BM152" s="20" t="s">
        <v>329</v>
      </c>
    </row>
    <row r="153" spans="2:65" s="1" customFormat="1" ht="25.5" customHeight="1">
      <c r="B153" s="37"/>
      <c r="C153" s="188" t="s">
        <v>233</v>
      </c>
      <c r="D153" s="188" t="s">
        <v>132</v>
      </c>
      <c r="E153" s="189" t="s">
        <v>330</v>
      </c>
      <c r="F153" s="190" t="s">
        <v>331</v>
      </c>
      <c r="G153" s="191" t="s">
        <v>177</v>
      </c>
      <c r="H153" s="192">
        <v>100</v>
      </c>
      <c r="I153" s="193"/>
      <c r="J153" s="194">
        <f t="shared" si="10"/>
        <v>0</v>
      </c>
      <c r="K153" s="190" t="s">
        <v>136</v>
      </c>
      <c r="L153" s="57"/>
      <c r="M153" s="195" t="s">
        <v>21</v>
      </c>
      <c r="N153" s="196" t="s">
        <v>40</v>
      </c>
      <c r="O153" s="38"/>
      <c r="P153" s="197">
        <f t="shared" si="11"/>
        <v>0</v>
      </c>
      <c r="Q153" s="197">
        <v>0</v>
      </c>
      <c r="R153" s="197">
        <f t="shared" si="12"/>
        <v>0</v>
      </c>
      <c r="S153" s="197">
        <v>0</v>
      </c>
      <c r="T153" s="198">
        <f t="shared" si="13"/>
        <v>0</v>
      </c>
      <c r="AR153" s="20" t="s">
        <v>137</v>
      </c>
      <c r="AT153" s="20" t="s">
        <v>132</v>
      </c>
      <c r="AU153" s="20" t="s">
        <v>79</v>
      </c>
      <c r="AY153" s="20" t="s">
        <v>130</v>
      </c>
      <c r="BE153" s="199">
        <f t="shared" si="14"/>
        <v>0</v>
      </c>
      <c r="BF153" s="199">
        <f t="shared" si="15"/>
        <v>0</v>
      </c>
      <c r="BG153" s="199">
        <f t="shared" si="16"/>
        <v>0</v>
      </c>
      <c r="BH153" s="199">
        <f t="shared" si="17"/>
        <v>0</v>
      </c>
      <c r="BI153" s="199">
        <f t="shared" si="18"/>
        <v>0</v>
      </c>
      <c r="BJ153" s="20" t="s">
        <v>77</v>
      </c>
      <c r="BK153" s="199">
        <f t="shared" si="19"/>
        <v>0</v>
      </c>
      <c r="BL153" s="20" t="s">
        <v>137</v>
      </c>
      <c r="BM153" s="20" t="s">
        <v>332</v>
      </c>
    </row>
    <row r="154" spans="2:65" s="1" customFormat="1" ht="16.5" customHeight="1">
      <c r="B154" s="37"/>
      <c r="C154" s="188" t="s">
        <v>333</v>
      </c>
      <c r="D154" s="188" t="s">
        <v>132</v>
      </c>
      <c r="E154" s="189" t="s">
        <v>334</v>
      </c>
      <c r="F154" s="190" t="s">
        <v>335</v>
      </c>
      <c r="G154" s="191" t="s">
        <v>177</v>
      </c>
      <c r="H154" s="192">
        <v>695</v>
      </c>
      <c r="I154" s="193"/>
      <c r="J154" s="194">
        <f t="shared" si="10"/>
        <v>0</v>
      </c>
      <c r="K154" s="190" t="s">
        <v>136</v>
      </c>
      <c r="L154" s="57"/>
      <c r="M154" s="195" t="s">
        <v>21</v>
      </c>
      <c r="N154" s="196" t="s">
        <v>40</v>
      </c>
      <c r="O154" s="38"/>
      <c r="P154" s="197">
        <f t="shared" si="11"/>
        <v>0</v>
      </c>
      <c r="Q154" s="197">
        <v>9.0000000000000006E-5</v>
      </c>
      <c r="R154" s="197">
        <f t="shared" si="12"/>
        <v>6.2550000000000008E-2</v>
      </c>
      <c r="S154" s="197">
        <v>0</v>
      </c>
      <c r="T154" s="198">
        <f t="shared" si="13"/>
        <v>0</v>
      </c>
      <c r="AR154" s="20" t="s">
        <v>137</v>
      </c>
      <c r="AT154" s="20" t="s">
        <v>132</v>
      </c>
      <c r="AU154" s="20" t="s">
        <v>79</v>
      </c>
      <c r="AY154" s="20" t="s">
        <v>130</v>
      </c>
      <c r="BE154" s="199">
        <f t="shared" si="14"/>
        <v>0</v>
      </c>
      <c r="BF154" s="199">
        <f t="shared" si="15"/>
        <v>0</v>
      </c>
      <c r="BG154" s="199">
        <f t="shared" si="16"/>
        <v>0</v>
      </c>
      <c r="BH154" s="199">
        <f t="shared" si="17"/>
        <v>0</v>
      </c>
      <c r="BI154" s="199">
        <f t="shared" si="18"/>
        <v>0</v>
      </c>
      <c r="BJ154" s="20" t="s">
        <v>77</v>
      </c>
      <c r="BK154" s="199">
        <f t="shared" si="19"/>
        <v>0</v>
      </c>
      <c r="BL154" s="20" t="s">
        <v>137</v>
      </c>
      <c r="BM154" s="20" t="s">
        <v>336</v>
      </c>
    </row>
    <row r="155" spans="2:65" s="1" customFormat="1" ht="25.5" customHeight="1">
      <c r="B155" s="37"/>
      <c r="C155" s="188" t="s">
        <v>240</v>
      </c>
      <c r="D155" s="188" t="s">
        <v>132</v>
      </c>
      <c r="E155" s="189" t="s">
        <v>337</v>
      </c>
      <c r="F155" s="190" t="s">
        <v>338</v>
      </c>
      <c r="G155" s="191" t="s">
        <v>177</v>
      </c>
      <c r="H155" s="192">
        <v>22</v>
      </c>
      <c r="I155" s="193"/>
      <c r="J155" s="194">
        <f t="shared" si="10"/>
        <v>0</v>
      </c>
      <c r="K155" s="190" t="s">
        <v>136</v>
      </c>
      <c r="L155" s="57"/>
      <c r="M155" s="195" t="s">
        <v>21</v>
      </c>
      <c r="N155" s="196" t="s">
        <v>40</v>
      </c>
      <c r="O155" s="38"/>
      <c r="P155" s="197">
        <f t="shared" si="11"/>
        <v>0</v>
      </c>
      <c r="Q155" s="197">
        <v>0</v>
      </c>
      <c r="R155" s="197">
        <f t="shared" si="12"/>
        <v>0</v>
      </c>
      <c r="S155" s="197">
        <v>0</v>
      </c>
      <c r="T155" s="198">
        <f t="shared" si="13"/>
        <v>0</v>
      </c>
      <c r="AR155" s="20" t="s">
        <v>137</v>
      </c>
      <c r="AT155" s="20" t="s">
        <v>132</v>
      </c>
      <c r="AU155" s="20" t="s">
        <v>79</v>
      </c>
      <c r="AY155" s="20" t="s">
        <v>130</v>
      </c>
      <c r="BE155" s="199">
        <f t="shared" si="14"/>
        <v>0</v>
      </c>
      <c r="BF155" s="199">
        <f t="shared" si="15"/>
        <v>0</v>
      </c>
      <c r="BG155" s="199">
        <f t="shared" si="16"/>
        <v>0</v>
      </c>
      <c r="BH155" s="199">
        <f t="shared" si="17"/>
        <v>0</v>
      </c>
      <c r="BI155" s="199">
        <f t="shared" si="18"/>
        <v>0</v>
      </c>
      <c r="BJ155" s="20" t="s">
        <v>77</v>
      </c>
      <c r="BK155" s="199">
        <f t="shared" si="19"/>
        <v>0</v>
      </c>
      <c r="BL155" s="20" t="s">
        <v>137</v>
      </c>
      <c r="BM155" s="20" t="s">
        <v>339</v>
      </c>
    </row>
    <row r="156" spans="2:65" s="1" customFormat="1" ht="16.5" customHeight="1">
      <c r="B156" s="37"/>
      <c r="C156" s="188" t="s">
        <v>340</v>
      </c>
      <c r="D156" s="188" t="s">
        <v>132</v>
      </c>
      <c r="E156" s="189" t="s">
        <v>341</v>
      </c>
      <c r="F156" s="190" t="s">
        <v>342</v>
      </c>
      <c r="G156" s="191" t="s">
        <v>177</v>
      </c>
      <c r="H156" s="192">
        <v>580</v>
      </c>
      <c r="I156" s="193"/>
      <c r="J156" s="194">
        <f t="shared" si="10"/>
        <v>0</v>
      </c>
      <c r="K156" s="190" t="s">
        <v>136</v>
      </c>
      <c r="L156" s="57"/>
      <c r="M156" s="195" t="s">
        <v>21</v>
      </c>
      <c r="N156" s="196" t="s">
        <v>40</v>
      </c>
      <c r="O156" s="38"/>
      <c r="P156" s="197">
        <f t="shared" si="11"/>
        <v>0</v>
      </c>
      <c r="Q156" s="197">
        <v>0</v>
      </c>
      <c r="R156" s="197">
        <f t="shared" si="12"/>
        <v>0</v>
      </c>
      <c r="S156" s="197">
        <v>0</v>
      </c>
      <c r="T156" s="198">
        <f t="shared" si="13"/>
        <v>0</v>
      </c>
      <c r="AR156" s="20" t="s">
        <v>137</v>
      </c>
      <c r="AT156" s="20" t="s">
        <v>132</v>
      </c>
      <c r="AU156" s="20" t="s">
        <v>79</v>
      </c>
      <c r="AY156" s="20" t="s">
        <v>130</v>
      </c>
      <c r="BE156" s="199">
        <f t="shared" si="14"/>
        <v>0</v>
      </c>
      <c r="BF156" s="199">
        <f t="shared" si="15"/>
        <v>0</v>
      </c>
      <c r="BG156" s="199">
        <f t="shared" si="16"/>
        <v>0</v>
      </c>
      <c r="BH156" s="199">
        <f t="shared" si="17"/>
        <v>0</v>
      </c>
      <c r="BI156" s="199">
        <f t="shared" si="18"/>
        <v>0</v>
      </c>
      <c r="BJ156" s="20" t="s">
        <v>77</v>
      </c>
      <c r="BK156" s="199">
        <f t="shared" si="19"/>
        <v>0</v>
      </c>
      <c r="BL156" s="20" t="s">
        <v>137</v>
      </c>
      <c r="BM156" s="20" t="s">
        <v>343</v>
      </c>
    </row>
    <row r="157" spans="2:65" s="1" customFormat="1" ht="16.5" customHeight="1">
      <c r="B157" s="37"/>
      <c r="C157" s="200" t="s">
        <v>244</v>
      </c>
      <c r="D157" s="200" t="s">
        <v>174</v>
      </c>
      <c r="E157" s="201" t="s">
        <v>344</v>
      </c>
      <c r="F157" s="202" t="s">
        <v>345</v>
      </c>
      <c r="G157" s="203" t="s">
        <v>177</v>
      </c>
      <c r="H157" s="204">
        <v>100</v>
      </c>
      <c r="I157" s="205"/>
      <c r="J157" s="206">
        <f t="shared" si="10"/>
        <v>0</v>
      </c>
      <c r="K157" s="202" t="s">
        <v>136</v>
      </c>
      <c r="L157" s="207"/>
      <c r="M157" s="208" t="s">
        <v>21</v>
      </c>
      <c r="N157" s="209" t="s">
        <v>40</v>
      </c>
      <c r="O157" s="38"/>
      <c r="P157" s="197">
        <f t="shared" si="11"/>
        <v>0</v>
      </c>
      <c r="Q157" s="197">
        <v>3.0000000000000001E-3</v>
      </c>
      <c r="R157" s="197">
        <f t="shared" si="12"/>
        <v>0.3</v>
      </c>
      <c r="S157" s="197">
        <v>0</v>
      </c>
      <c r="T157" s="198">
        <f t="shared" si="13"/>
        <v>0</v>
      </c>
      <c r="AR157" s="20" t="s">
        <v>147</v>
      </c>
      <c r="AT157" s="20" t="s">
        <v>174</v>
      </c>
      <c r="AU157" s="20" t="s">
        <v>79</v>
      </c>
      <c r="AY157" s="20" t="s">
        <v>130</v>
      </c>
      <c r="BE157" s="199">
        <f t="shared" si="14"/>
        <v>0</v>
      </c>
      <c r="BF157" s="199">
        <f t="shared" si="15"/>
        <v>0</v>
      </c>
      <c r="BG157" s="199">
        <f t="shared" si="16"/>
        <v>0</v>
      </c>
      <c r="BH157" s="199">
        <f t="shared" si="17"/>
        <v>0</v>
      </c>
      <c r="BI157" s="199">
        <f t="shared" si="18"/>
        <v>0</v>
      </c>
      <c r="BJ157" s="20" t="s">
        <v>77</v>
      </c>
      <c r="BK157" s="199">
        <f t="shared" si="19"/>
        <v>0</v>
      </c>
      <c r="BL157" s="20" t="s">
        <v>137</v>
      </c>
      <c r="BM157" s="20" t="s">
        <v>346</v>
      </c>
    </row>
    <row r="158" spans="2:65" s="1" customFormat="1" ht="25.5" customHeight="1">
      <c r="B158" s="37"/>
      <c r="C158" s="188" t="s">
        <v>347</v>
      </c>
      <c r="D158" s="188" t="s">
        <v>132</v>
      </c>
      <c r="E158" s="189" t="s">
        <v>348</v>
      </c>
      <c r="F158" s="190" t="s">
        <v>349</v>
      </c>
      <c r="G158" s="191" t="s">
        <v>177</v>
      </c>
      <c r="H158" s="192">
        <v>200</v>
      </c>
      <c r="I158" s="193"/>
      <c r="J158" s="194">
        <f t="shared" si="10"/>
        <v>0</v>
      </c>
      <c r="K158" s="190" t="s">
        <v>136</v>
      </c>
      <c r="L158" s="57"/>
      <c r="M158" s="195" t="s">
        <v>21</v>
      </c>
      <c r="N158" s="196" t="s">
        <v>40</v>
      </c>
      <c r="O158" s="38"/>
      <c r="P158" s="197">
        <f t="shared" si="11"/>
        <v>0</v>
      </c>
      <c r="Q158" s="197">
        <v>0</v>
      </c>
      <c r="R158" s="197">
        <f t="shared" si="12"/>
        <v>0</v>
      </c>
      <c r="S158" s="197">
        <v>0</v>
      </c>
      <c r="T158" s="198">
        <f t="shared" si="13"/>
        <v>0</v>
      </c>
      <c r="AR158" s="20" t="s">
        <v>137</v>
      </c>
      <c r="AT158" s="20" t="s">
        <v>132</v>
      </c>
      <c r="AU158" s="20" t="s">
        <v>79</v>
      </c>
      <c r="AY158" s="20" t="s">
        <v>130</v>
      </c>
      <c r="BE158" s="199">
        <f t="shared" si="14"/>
        <v>0</v>
      </c>
      <c r="BF158" s="199">
        <f t="shared" si="15"/>
        <v>0</v>
      </c>
      <c r="BG158" s="199">
        <f t="shared" si="16"/>
        <v>0</v>
      </c>
      <c r="BH158" s="199">
        <f t="shared" si="17"/>
        <v>0</v>
      </c>
      <c r="BI158" s="199">
        <f t="shared" si="18"/>
        <v>0</v>
      </c>
      <c r="BJ158" s="20" t="s">
        <v>77</v>
      </c>
      <c r="BK158" s="199">
        <f t="shared" si="19"/>
        <v>0</v>
      </c>
      <c r="BL158" s="20" t="s">
        <v>137</v>
      </c>
      <c r="BM158" s="20" t="s">
        <v>350</v>
      </c>
    </row>
    <row r="159" spans="2:65" s="1" customFormat="1" ht="25.5" customHeight="1">
      <c r="B159" s="37"/>
      <c r="C159" s="188" t="s">
        <v>247</v>
      </c>
      <c r="D159" s="188" t="s">
        <v>132</v>
      </c>
      <c r="E159" s="189" t="s">
        <v>351</v>
      </c>
      <c r="F159" s="190" t="s">
        <v>352</v>
      </c>
      <c r="G159" s="191" t="s">
        <v>177</v>
      </c>
      <c r="H159" s="192">
        <v>500</v>
      </c>
      <c r="I159" s="193"/>
      <c r="J159" s="194">
        <f t="shared" si="10"/>
        <v>0</v>
      </c>
      <c r="K159" s="190" t="s">
        <v>136</v>
      </c>
      <c r="L159" s="57"/>
      <c r="M159" s="195" t="s">
        <v>21</v>
      </c>
      <c r="N159" s="196" t="s">
        <v>40</v>
      </c>
      <c r="O159" s="38"/>
      <c r="P159" s="197">
        <f t="shared" si="11"/>
        <v>0</v>
      </c>
      <c r="Q159" s="197">
        <v>0</v>
      </c>
      <c r="R159" s="197">
        <f t="shared" si="12"/>
        <v>0</v>
      </c>
      <c r="S159" s="197">
        <v>0</v>
      </c>
      <c r="T159" s="198">
        <f t="shared" si="13"/>
        <v>0</v>
      </c>
      <c r="AR159" s="20" t="s">
        <v>137</v>
      </c>
      <c r="AT159" s="20" t="s">
        <v>132</v>
      </c>
      <c r="AU159" s="20" t="s">
        <v>79</v>
      </c>
      <c r="AY159" s="20" t="s">
        <v>130</v>
      </c>
      <c r="BE159" s="199">
        <f t="shared" si="14"/>
        <v>0</v>
      </c>
      <c r="BF159" s="199">
        <f t="shared" si="15"/>
        <v>0</v>
      </c>
      <c r="BG159" s="199">
        <f t="shared" si="16"/>
        <v>0</v>
      </c>
      <c r="BH159" s="199">
        <f t="shared" si="17"/>
        <v>0</v>
      </c>
      <c r="BI159" s="199">
        <f t="shared" si="18"/>
        <v>0</v>
      </c>
      <c r="BJ159" s="20" t="s">
        <v>77</v>
      </c>
      <c r="BK159" s="199">
        <f t="shared" si="19"/>
        <v>0</v>
      </c>
      <c r="BL159" s="20" t="s">
        <v>137</v>
      </c>
      <c r="BM159" s="20" t="s">
        <v>353</v>
      </c>
    </row>
    <row r="160" spans="2:65" s="1" customFormat="1" ht="16.5" customHeight="1">
      <c r="B160" s="37"/>
      <c r="C160" s="188" t="s">
        <v>354</v>
      </c>
      <c r="D160" s="188" t="s">
        <v>132</v>
      </c>
      <c r="E160" s="189" t="s">
        <v>355</v>
      </c>
      <c r="F160" s="190" t="s">
        <v>356</v>
      </c>
      <c r="G160" s="191" t="s">
        <v>177</v>
      </c>
      <c r="H160" s="192">
        <v>300</v>
      </c>
      <c r="I160" s="193"/>
      <c r="J160" s="194">
        <f t="shared" si="10"/>
        <v>0</v>
      </c>
      <c r="K160" s="190" t="s">
        <v>136</v>
      </c>
      <c r="L160" s="57"/>
      <c r="M160" s="195" t="s">
        <v>21</v>
      </c>
      <c r="N160" s="196" t="s">
        <v>40</v>
      </c>
      <c r="O160" s="38"/>
      <c r="P160" s="197">
        <f t="shared" si="11"/>
        <v>0</v>
      </c>
      <c r="Q160" s="197">
        <v>0</v>
      </c>
      <c r="R160" s="197">
        <f t="shared" si="12"/>
        <v>0</v>
      </c>
      <c r="S160" s="197">
        <v>0</v>
      </c>
      <c r="T160" s="198">
        <f t="shared" si="13"/>
        <v>0</v>
      </c>
      <c r="AR160" s="20" t="s">
        <v>137</v>
      </c>
      <c r="AT160" s="20" t="s">
        <v>132</v>
      </c>
      <c r="AU160" s="20" t="s">
        <v>79</v>
      </c>
      <c r="AY160" s="20" t="s">
        <v>130</v>
      </c>
      <c r="BE160" s="199">
        <f t="shared" si="14"/>
        <v>0</v>
      </c>
      <c r="BF160" s="199">
        <f t="shared" si="15"/>
        <v>0</v>
      </c>
      <c r="BG160" s="199">
        <f t="shared" si="16"/>
        <v>0</v>
      </c>
      <c r="BH160" s="199">
        <f t="shared" si="17"/>
        <v>0</v>
      </c>
      <c r="BI160" s="199">
        <f t="shared" si="18"/>
        <v>0</v>
      </c>
      <c r="BJ160" s="20" t="s">
        <v>77</v>
      </c>
      <c r="BK160" s="199">
        <f t="shared" si="19"/>
        <v>0</v>
      </c>
      <c r="BL160" s="20" t="s">
        <v>137</v>
      </c>
      <c r="BM160" s="20" t="s">
        <v>357</v>
      </c>
    </row>
    <row r="161" spans="2:65" s="1" customFormat="1" ht="16.5" customHeight="1">
      <c r="B161" s="37"/>
      <c r="C161" s="200" t="s">
        <v>251</v>
      </c>
      <c r="D161" s="200" t="s">
        <v>174</v>
      </c>
      <c r="E161" s="201" t="s">
        <v>358</v>
      </c>
      <c r="F161" s="202" t="s">
        <v>359</v>
      </c>
      <c r="G161" s="203" t="s">
        <v>177</v>
      </c>
      <c r="H161" s="204">
        <v>130</v>
      </c>
      <c r="I161" s="205"/>
      <c r="J161" s="206">
        <f t="shared" si="10"/>
        <v>0</v>
      </c>
      <c r="K161" s="202" t="s">
        <v>136</v>
      </c>
      <c r="L161" s="207"/>
      <c r="M161" s="208" t="s">
        <v>21</v>
      </c>
      <c r="N161" s="209" t="s">
        <v>40</v>
      </c>
      <c r="O161" s="38"/>
      <c r="P161" s="197">
        <f t="shared" si="11"/>
        <v>0</v>
      </c>
      <c r="Q161" s="197">
        <v>4.2999999999999999E-4</v>
      </c>
      <c r="R161" s="197">
        <f t="shared" si="12"/>
        <v>5.5899999999999998E-2</v>
      </c>
      <c r="S161" s="197">
        <v>0</v>
      </c>
      <c r="T161" s="198">
        <f t="shared" si="13"/>
        <v>0</v>
      </c>
      <c r="AR161" s="20" t="s">
        <v>147</v>
      </c>
      <c r="AT161" s="20" t="s">
        <v>174</v>
      </c>
      <c r="AU161" s="20" t="s">
        <v>79</v>
      </c>
      <c r="AY161" s="20" t="s">
        <v>130</v>
      </c>
      <c r="BE161" s="199">
        <f t="shared" si="14"/>
        <v>0</v>
      </c>
      <c r="BF161" s="199">
        <f t="shared" si="15"/>
        <v>0</v>
      </c>
      <c r="BG161" s="199">
        <f t="shared" si="16"/>
        <v>0</v>
      </c>
      <c r="BH161" s="199">
        <f t="shared" si="17"/>
        <v>0</v>
      </c>
      <c r="BI161" s="199">
        <f t="shared" si="18"/>
        <v>0</v>
      </c>
      <c r="BJ161" s="20" t="s">
        <v>77</v>
      </c>
      <c r="BK161" s="199">
        <f t="shared" si="19"/>
        <v>0</v>
      </c>
      <c r="BL161" s="20" t="s">
        <v>137</v>
      </c>
      <c r="BM161" s="20" t="s">
        <v>360</v>
      </c>
    </row>
    <row r="162" spans="2:65" s="1" customFormat="1" ht="27">
      <c r="B162" s="37"/>
      <c r="C162" s="59"/>
      <c r="D162" s="210" t="s">
        <v>187</v>
      </c>
      <c r="E162" s="59"/>
      <c r="F162" s="211" t="s">
        <v>361</v>
      </c>
      <c r="G162" s="59"/>
      <c r="H162" s="59"/>
      <c r="I162" s="159"/>
      <c r="J162" s="59"/>
      <c r="K162" s="59"/>
      <c r="L162" s="57"/>
      <c r="M162" s="212"/>
      <c r="N162" s="38"/>
      <c r="O162" s="38"/>
      <c r="P162" s="38"/>
      <c r="Q162" s="38"/>
      <c r="R162" s="38"/>
      <c r="S162" s="38"/>
      <c r="T162" s="74"/>
      <c r="AT162" s="20" t="s">
        <v>187</v>
      </c>
      <c r="AU162" s="20" t="s">
        <v>79</v>
      </c>
    </row>
    <row r="163" spans="2:65" s="1" customFormat="1" ht="16.5" customHeight="1">
      <c r="B163" s="37"/>
      <c r="C163" s="200" t="s">
        <v>362</v>
      </c>
      <c r="D163" s="200" t="s">
        <v>174</v>
      </c>
      <c r="E163" s="201" t="s">
        <v>363</v>
      </c>
      <c r="F163" s="202" t="s">
        <v>364</v>
      </c>
      <c r="G163" s="203" t="s">
        <v>177</v>
      </c>
      <c r="H163" s="204">
        <v>24</v>
      </c>
      <c r="I163" s="205"/>
      <c r="J163" s="206">
        <f>ROUND(I163*H163,2)</f>
        <v>0</v>
      </c>
      <c r="K163" s="202" t="s">
        <v>21</v>
      </c>
      <c r="L163" s="207"/>
      <c r="M163" s="208" t="s">
        <v>21</v>
      </c>
      <c r="N163" s="209" t="s">
        <v>40</v>
      </c>
      <c r="O163" s="38"/>
      <c r="P163" s="197">
        <f>O163*H163</f>
        <v>0</v>
      </c>
      <c r="Q163" s="197">
        <v>2.0999999999999999E-3</v>
      </c>
      <c r="R163" s="197">
        <f>Q163*H163</f>
        <v>5.04E-2</v>
      </c>
      <c r="S163" s="197">
        <v>0</v>
      </c>
      <c r="T163" s="198">
        <f>S163*H163</f>
        <v>0</v>
      </c>
      <c r="AR163" s="20" t="s">
        <v>147</v>
      </c>
      <c r="AT163" s="20" t="s">
        <v>174</v>
      </c>
      <c r="AU163" s="20" t="s">
        <v>79</v>
      </c>
      <c r="AY163" s="20" t="s">
        <v>130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20" t="s">
        <v>77</v>
      </c>
      <c r="BK163" s="199">
        <f>ROUND(I163*H163,2)</f>
        <v>0</v>
      </c>
      <c r="BL163" s="20" t="s">
        <v>137</v>
      </c>
      <c r="BM163" s="20" t="s">
        <v>365</v>
      </c>
    </row>
    <row r="164" spans="2:65" s="1" customFormat="1" ht="27">
      <c r="B164" s="37"/>
      <c r="C164" s="59"/>
      <c r="D164" s="210" t="s">
        <v>187</v>
      </c>
      <c r="E164" s="59"/>
      <c r="F164" s="211" t="s">
        <v>366</v>
      </c>
      <c r="G164" s="59"/>
      <c r="H164" s="59"/>
      <c r="I164" s="159"/>
      <c r="J164" s="59"/>
      <c r="K164" s="59"/>
      <c r="L164" s="57"/>
      <c r="M164" s="212"/>
      <c r="N164" s="38"/>
      <c r="O164" s="38"/>
      <c r="P164" s="38"/>
      <c r="Q164" s="38"/>
      <c r="R164" s="38"/>
      <c r="S164" s="38"/>
      <c r="T164" s="74"/>
      <c r="AT164" s="20" t="s">
        <v>187</v>
      </c>
      <c r="AU164" s="20" t="s">
        <v>79</v>
      </c>
    </row>
    <row r="165" spans="2:65" s="1" customFormat="1" ht="16.5" customHeight="1">
      <c r="B165" s="37"/>
      <c r="C165" s="200" t="s">
        <v>257</v>
      </c>
      <c r="D165" s="200" t="s">
        <v>174</v>
      </c>
      <c r="E165" s="201" t="s">
        <v>367</v>
      </c>
      <c r="F165" s="202" t="s">
        <v>368</v>
      </c>
      <c r="G165" s="203" t="s">
        <v>182</v>
      </c>
      <c r="H165" s="204">
        <v>1</v>
      </c>
      <c r="I165" s="205"/>
      <c r="J165" s="206">
        <f t="shared" ref="J165:J172" si="20">ROUND(I165*H165,2)</f>
        <v>0</v>
      </c>
      <c r="K165" s="202" t="s">
        <v>136</v>
      </c>
      <c r="L165" s="207"/>
      <c r="M165" s="208" t="s">
        <v>21</v>
      </c>
      <c r="N165" s="209" t="s">
        <v>40</v>
      </c>
      <c r="O165" s="38"/>
      <c r="P165" s="197">
        <f t="shared" ref="P165:P172" si="21">O165*H165</f>
        <v>0</v>
      </c>
      <c r="Q165" s="197">
        <v>8.0999999999999996E-3</v>
      </c>
      <c r="R165" s="197">
        <f t="shared" ref="R165:R172" si="22">Q165*H165</f>
        <v>8.0999999999999996E-3</v>
      </c>
      <c r="S165" s="197">
        <v>0</v>
      </c>
      <c r="T165" s="198">
        <f t="shared" ref="T165:T172" si="23">S165*H165</f>
        <v>0</v>
      </c>
      <c r="AR165" s="20" t="s">
        <v>147</v>
      </c>
      <c r="AT165" s="20" t="s">
        <v>174</v>
      </c>
      <c r="AU165" s="20" t="s">
        <v>79</v>
      </c>
      <c r="AY165" s="20" t="s">
        <v>130</v>
      </c>
      <c r="BE165" s="199">
        <f t="shared" ref="BE165:BE172" si="24">IF(N165="základní",J165,0)</f>
        <v>0</v>
      </c>
      <c r="BF165" s="199">
        <f t="shared" ref="BF165:BF172" si="25">IF(N165="snížená",J165,0)</f>
        <v>0</v>
      </c>
      <c r="BG165" s="199">
        <f t="shared" ref="BG165:BG172" si="26">IF(N165="zákl. přenesená",J165,0)</f>
        <v>0</v>
      </c>
      <c r="BH165" s="199">
        <f t="shared" ref="BH165:BH172" si="27">IF(N165="sníž. přenesená",J165,0)</f>
        <v>0</v>
      </c>
      <c r="BI165" s="199">
        <f t="shared" ref="BI165:BI172" si="28">IF(N165="nulová",J165,0)</f>
        <v>0</v>
      </c>
      <c r="BJ165" s="20" t="s">
        <v>77</v>
      </c>
      <c r="BK165" s="199">
        <f t="shared" ref="BK165:BK172" si="29">ROUND(I165*H165,2)</f>
        <v>0</v>
      </c>
      <c r="BL165" s="20" t="s">
        <v>137</v>
      </c>
      <c r="BM165" s="20" t="s">
        <v>369</v>
      </c>
    </row>
    <row r="166" spans="2:65" s="1" customFormat="1" ht="16.5" customHeight="1">
      <c r="B166" s="37"/>
      <c r="C166" s="188" t="s">
        <v>370</v>
      </c>
      <c r="D166" s="188" t="s">
        <v>132</v>
      </c>
      <c r="E166" s="189" t="s">
        <v>371</v>
      </c>
      <c r="F166" s="190" t="s">
        <v>372</v>
      </c>
      <c r="G166" s="191" t="s">
        <v>177</v>
      </c>
      <c r="H166" s="192">
        <v>850</v>
      </c>
      <c r="I166" s="193"/>
      <c r="J166" s="194">
        <f t="shared" si="20"/>
        <v>0</v>
      </c>
      <c r="K166" s="190" t="s">
        <v>136</v>
      </c>
      <c r="L166" s="57"/>
      <c r="M166" s="195" t="s">
        <v>21</v>
      </c>
      <c r="N166" s="196" t="s">
        <v>40</v>
      </c>
      <c r="O166" s="38"/>
      <c r="P166" s="197">
        <f t="shared" si="21"/>
        <v>0</v>
      </c>
      <c r="Q166" s="197">
        <v>0</v>
      </c>
      <c r="R166" s="197">
        <f t="shared" si="22"/>
        <v>0</v>
      </c>
      <c r="S166" s="197">
        <v>0</v>
      </c>
      <c r="T166" s="198">
        <f t="shared" si="23"/>
        <v>0</v>
      </c>
      <c r="AR166" s="20" t="s">
        <v>137</v>
      </c>
      <c r="AT166" s="20" t="s">
        <v>132</v>
      </c>
      <c r="AU166" s="20" t="s">
        <v>79</v>
      </c>
      <c r="AY166" s="20" t="s">
        <v>130</v>
      </c>
      <c r="BE166" s="199">
        <f t="shared" si="24"/>
        <v>0</v>
      </c>
      <c r="BF166" s="199">
        <f t="shared" si="25"/>
        <v>0</v>
      </c>
      <c r="BG166" s="199">
        <f t="shared" si="26"/>
        <v>0</v>
      </c>
      <c r="BH166" s="199">
        <f t="shared" si="27"/>
        <v>0</v>
      </c>
      <c r="BI166" s="199">
        <f t="shared" si="28"/>
        <v>0</v>
      </c>
      <c r="BJ166" s="20" t="s">
        <v>77</v>
      </c>
      <c r="BK166" s="199">
        <f t="shared" si="29"/>
        <v>0</v>
      </c>
      <c r="BL166" s="20" t="s">
        <v>137</v>
      </c>
      <c r="BM166" s="20" t="s">
        <v>373</v>
      </c>
    </row>
    <row r="167" spans="2:65" s="1" customFormat="1" ht="16.5" customHeight="1">
      <c r="B167" s="37"/>
      <c r="C167" s="188" t="s">
        <v>263</v>
      </c>
      <c r="D167" s="188" t="s">
        <v>132</v>
      </c>
      <c r="E167" s="189" t="s">
        <v>374</v>
      </c>
      <c r="F167" s="190" t="s">
        <v>375</v>
      </c>
      <c r="G167" s="191" t="s">
        <v>177</v>
      </c>
      <c r="H167" s="192">
        <v>100</v>
      </c>
      <c r="I167" s="193"/>
      <c r="J167" s="194">
        <f t="shared" si="20"/>
        <v>0</v>
      </c>
      <c r="K167" s="190" t="s">
        <v>136</v>
      </c>
      <c r="L167" s="57"/>
      <c r="M167" s="195" t="s">
        <v>21</v>
      </c>
      <c r="N167" s="196" t="s">
        <v>40</v>
      </c>
      <c r="O167" s="38"/>
      <c r="P167" s="197">
        <f t="shared" si="21"/>
        <v>0</v>
      </c>
      <c r="Q167" s="197">
        <v>0</v>
      </c>
      <c r="R167" s="197">
        <f t="shared" si="22"/>
        <v>0</v>
      </c>
      <c r="S167" s="197">
        <v>0</v>
      </c>
      <c r="T167" s="198">
        <f t="shared" si="23"/>
        <v>0</v>
      </c>
      <c r="AR167" s="20" t="s">
        <v>137</v>
      </c>
      <c r="AT167" s="20" t="s">
        <v>132</v>
      </c>
      <c r="AU167" s="20" t="s">
        <v>79</v>
      </c>
      <c r="AY167" s="20" t="s">
        <v>130</v>
      </c>
      <c r="BE167" s="199">
        <f t="shared" si="24"/>
        <v>0</v>
      </c>
      <c r="BF167" s="199">
        <f t="shared" si="25"/>
        <v>0</v>
      </c>
      <c r="BG167" s="199">
        <f t="shared" si="26"/>
        <v>0</v>
      </c>
      <c r="BH167" s="199">
        <f t="shared" si="27"/>
        <v>0</v>
      </c>
      <c r="BI167" s="199">
        <f t="shared" si="28"/>
        <v>0</v>
      </c>
      <c r="BJ167" s="20" t="s">
        <v>77</v>
      </c>
      <c r="BK167" s="199">
        <f t="shared" si="29"/>
        <v>0</v>
      </c>
      <c r="BL167" s="20" t="s">
        <v>137</v>
      </c>
      <c r="BM167" s="20" t="s">
        <v>376</v>
      </c>
    </row>
    <row r="168" spans="2:65" s="1" customFormat="1" ht="16.5" customHeight="1">
      <c r="B168" s="37"/>
      <c r="C168" s="188" t="s">
        <v>377</v>
      </c>
      <c r="D168" s="188" t="s">
        <v>132</v>
      </c>
      <c r="E168" s="189" t="s">
        <v>378</v>
      </c>
      <c r="F168" s="190" t="s">
        <v>379</v>
      </c>
      <c r="G168" s="191" t="s">
        <v>158</v>
      </c>
      <c r="H168" s="192">
        <v>13.05</v>
      </c>
      <c r="I168" s="193"/>
      <c r="J168" s="194">
        <f t="shared" si="20"/>
        <v>0</v>
      </c>
      <c r="K168" s="190" t="s">
        <v>136</v>
      </c>
      <c r="L168" s="57"/>
      <c r="M168" s="195" t="s">
        <v>21</v>
      </c>
      <c r="N168" s="196" t="s">
        <v>40</v>
      </c>
      <c r="O168" s="38"/>
      <c r="P168" s="197">
        <f t="shared" si="21"/>
        <v>0</v>
      </c>
      <c r="Q168" s="197">
        <v>0</v>
      </c>
      <c r="R168" s="197">
        <f t="shared" si="22"/>
        <v>0</v>
      </c>
      <c r="S168" s="197">
        <v>0</v>
      </c>
      <c r="T168" s="198">
        <f t="shared" si="23"/>
        <v>0</v>
      </c>
      <c r="AR168" s="20" t="s">
        <v>137</v>
      </c>
      <c r="AT168" s="20" t="s">
        <v>132</v>
      </c>
      <c r="AU168" s="20" t="s">
        <v>79</v>
      </c>
      <c r="AY168" s="20" t="s">
        <v>130</v>
      </c>
      <c r="BE168" s="199">
        <f t="shared" si="24"/>
        <v>0</v>
      </c>
      <c r="BF168" s="199">
        <f t="shared" si="25"/>
        <v>0</v>
      </c>
      <c r="BG168" s="199">
        <f t="shared" si="26"/>
        <v>0</v>
      </c>
      <c r="BH168" s="199">
        <f t="shared" si="27"/>
        <v>0</v>
      </c>
      <c r="BI168" s="199">
        <f t="shared" si="28"/>
        <v>0</v>
      </c>
      <c r="BJ168" s="20" t="s">
        <v>77</v>
      </c>
      <c r="BK168" s="199">
        <f t="shared" si="29"/>
        <v>0</v>
      </c>
      <c r="BL168" s="20" t="s">
        <v>137</v>
      </c>
      <c r="BM168" s="20" t="s">
        <v>380</v>
      </c>
    </row>
    <row r="169" spans="2:65" s="1" customFormat="1" ht="16.5" customHeight="1">
      <c r="B169" s="37"/>
      <c r="C169" s="188" t="s">
        <v>269</v>
      </c>
      <c r="D169" s="188" t="s">
        <v>132</v>
      </c>
      <c r="E169" s="189" t="s">
        <v>381</v>
      </c>
      <c r="F169" s="190" t="s">
        <v>382</v>
      </c>
      <c r="G169" s="191" t="s">
        <v>158</v>
      </c>
      <c r="H169" s="192">
        <v>130.5</v>
      </c>
      <c r="I169" s="193"/>
      <c r="J169" s="194">
        <f t="shared" si="20"/>
        <v>0</v>
      </c>
      <c r="K169" s="190" t="s">
        <v>136</v>
      </c>
      <c r="L169" s="57"/>
      <c r="M169" s="195" t="s">
        <v>21</v>
      </c>
      <c r="N169" s="196" t="s">
        <v>40</v>
      </c>
      <c r="O169" s="38"/>
      <c r="P169" s="197">
        <f t="shared" si="21"/>
        <v>0</v>
      </c>
      <c r="Q169" s="197">
        <v>0</v>
      </c>
      <c r="R169" s="197">
        <f t="shared" si="22"/>
        <v>0</v>
      </c>
      <c r="S169" s="197">
        <v>0</v>
      </c>
      <c r="T169" s="198">
        <f t="shared" si="23"/>
        <v>0</v>
      </c>
      <c r="AR169" s="20" t="s">
        <v>137</v>
      </c>
      <c r="AT169" s="20" t="s">
        <v>132</v>
      </c>
      <c r="AU169" s="20" t="s">
        <v>79</v>
      </c>
      <c r="AY169" s="20" t="s">
        <v>130</v>
      </c>
      <c r="BE169" s="199">
        <f t="shared" si="24"/>
        <v>0</v>
      </c>
      <c r="BF169" s="199">
        <f t="shared" si="25"/>
        <v>0</v>
      </c>
      <c r="BG169" s="199">
        <f t="shared" si="26"/>
        <v>0</v>
      </c>
      <c r="BH169" s="199">
        <f t="shared" si="27"/>
        <v>0</v>
      </c>
      <c r="BI169" s="199">
        <f t="shared" si="28"/>
        <v>0</v>
      </c>
      <c r="BJ169" s="20" t="s">
        <v>77</v>
      </c>
      <c r="BK169" s="199">
        <f t="shared" si="29"/>
        <v>0</v>
      </c>
      <c r="BL169" s="20" t="s">
        <v>137</v>
      </c>
      <c r="BM169" s="20" t="s">
        <v>383</v>
      </c>
    </row>
    <row r="170" spans="2:65" s="1" customFormat="1" ht="16.5" customHeight="1">
      <c r="B170" s="37"/>
      <c r="C170" s="188" t="s">
        <v>384</v>
      </c>
      <c r="D170" s="188" t="s">
        <v>132</v>
      </c>
      <c r="E170" s="189" t="s">
        <v>385</v>
      </c>
      <c r="F170" s="190" t="s">
        <v>386</v>
      </c>
      <c r="G170" s="191" t="s">
        <v>135</v>
      </c>
      <c r="H170" s="192">
        <v>700</v>
      </c>
      <c r="I170" s="193"/>
      <c r="J170" s="194">
        <f t="shared" si="20"/>
        <v>0</v>
      </c>
      <c r="K170" s="190" t="s">
        <v>136</v>
      </c>
      <c r="L170" s="57"/>
      <c r="M170" s="195" t="s">
        <v>21</v>
      </c>
      <c r="N170" s="196" t="s">
        <v>40</v>
      </c>
      <c r="O170" s="38"/>
      <c r="P170" s="197">
        <f t="shared" si="21"/>
        <v>0</v>
      </c>
      <c r="Q170" s="197">
        <v>0</v>
      </c>
      <c r="R170" s="197">
        <f t="shared" si="22"/>
        <v>0</v>
      </c>
      <c r="S170" s="197">
        <v>0</v>
      </c>
      <c r="T170" s="198">
        <f t="shared" si="23"/>
        <v>0</v>
      </c>
      <c r="AR170" s="20" t="s">
        <v>137</v>
      </c>
      <c r="AT170" s="20" t="s">
        <v>132</v>
      </c>
      <c r="AU170" s="20" t="s">
        <v>79</v>
      </c>
      <c r="AY170" s="20" t="s">
        <v>130</v>
      </c>
      <c r="BE170" s="199">
        <f t="shared" si="24"/>
        <v>0</v>
      </c>
      <c r="BF170" s="199">
        <f t="shared" si="25"/>
        <v>0</v>
      </c>
      <c r="BG170" s="199">
        <f t="shared" si="26"/>
        <v>0</v>
      </c>
      <c r="BH170" s="199">
        <f t="shared" si="27"/>
        <v>0</v>
      </c>
      <c r="BI170" s="199">
        <f t="shared" si="28"/>
        <v>0</v>
      </c>
      <c r="BJ170" s="20" t="s">
        <v>77</v>
      </c>
      <c r="BK170" s="199">
        <f t="shared" si="29"/>
        <v>0</v>
      </c>
      <c r="BL170" s="20" t="s">
        <v>137</v>
      </c>
      <c r="BM170" s="20" t="s">
        <v>387</v>
      </c>
    </row>
    <row r="171" spans="2:65" s="1" customFormat="1" ht="16.5" customHeight="1">
      <c r="B171" s="37"/>
      <c r="C171" s="200" t="s">
        <v>273</v>
      </c>
      <c r="D171" s="200" t="s">
        <v>174</v>
      </c>
      <c r="E171" s="201" t="s">
        <v>388</v>
      </c>
      <c r="F171" s="202" t="s">
        <v>389</v>
      </c>
      <c r="G171" s="203" t="s">
        <v>143</v>
      </c>
      <c r="H171" s="204">
        <v>20</v>
      </c>
      <c r="I171" s="205"/>
      <c r="J171" s="206">
        <f t="shared" si="20"/>
        <v>0</v>
      </c>
      <c r="K171" s="202" t="s">
        <v>136</v>
      </c>
      <c r="L171" s="207"/>
      <c r="M171" s="208" t="s">
        <v>21</v>
      </c>
      <c r="N171" s="209" t="s">
        <v>40</v>
      </c>
      <c r="O171" s="38"/>
      <c r="P171" s="197">
        <f t="shared" si="21"/>
        <v>0</v>
      </c>
      <c r="Q171" s="197">
        <v>2.4289999999999998</v>
      </c>
      <c r="R171" s="197">
        <f t="shared" si="22"/>
        <v>48.58</v>
      </c>
      <c r="S171" s="197">
        <v>0</v>
      </c>
      <c r="T171" s="198">
        <f t="shared" si="23"/>
        <v>0</v>
      </c>
      <c r="AR171" s="20" t="s">
        <v>147</v>
      </c>
      <c r="AT171" s="20" t="s">
        <v>174</v>
      </c>
      <c r="AU171" s="20" t="s">
        <v>79</v>
      </c>
      <c r="AY171" s="20" t="s">
        <v>130</v>
      </c>
      <c r="BE171" s="199">
        <f t="shared" si="24"/>
        <v>0</v>
      </c>
      <c r="BF171" s="199">
        <f t="shared" si="25"/>
        <v>0</v>
      </c>
      <c r="BG171" s="199">
        <f t="shared" si="26"/>
        <v>0</v>
      </c>
      <c r="BH171" s="199">
        <f t="shared" si="27"/>
        <v>0</v>
      </c>
      <c r="BI171" s="199">
        <f t="shared" si="28"/>
        <v>0</v>
      </c>
      <c r="BJ171" s="20" t="s">
        <v>77</v>
      </c>
      <c r="BK171" s="199">
        <f t="shared" si="29"/>
        <v>0</v>
      </c>
      <c r="BL171" s="20" t="s">
        <v>137</v>
      </c>
      <c r="BM171" s="20" t="s">
        <v>390</v>
      </c>
    </row>
    <row r="172" spans="2:65" s="1" customFormat="1" ht="16.5" customHeight="1">
      <c r="B172" s="37"/>
      <c r="C172" s="188" t="s">
        <v>391</v>
      </c>
      <c r="D172" s="188" t="s">
        <v>132</v>
      </c>
      <c r="E172" s="189" t="s">
        <v>392</v>
      </c>
      <c r="F172" s="190" t="s">
        <v>393</v>
      </c>
      <c r="G172" s="191" t="s">
        <v>135</v>
      </c>
      <c r="H172" s="192">
        <v>20</v>
      </c>
      <c r="I172" s="193"/>
      <c r="J172" s="194">
        <f t="shared" si="20"/>
        <v>0</v>
      </c>
      <c r="K172" s="190" t="s">
        <v>136</v>
      </c>
      <c r="L172" s="57"/>
      <c r="M172" s="195" t="s">
        <v>21</v>
      </c>
      <c r="N172" s="213" t="s">
        <v>40</v>
      </c>
      <c r="O172" s="214"/>
      <c r="P172" s="215">
        <f t="shared" si="21"/>
        <v>0</v>
      </c>
      <c r="Q172" s="215">
        <v>0</v>
      </c>
      <c r="R172" s="215">
        <f t="shared" si="22"/>
        <v>0</v>
      </c>
      <c r="S172" s="215">
        <v>0</v>
      </c>
      <c r="T172" s="216">
        <f t="shared" si="23"/>
        <v>0</v>
      </c>
      <c r="AR172" s="20" t="s">
        <v>137</v>
      </c>
      <c r="AT172" s="20" t="s">
        <v>132</v>
      </c>
      <c r="AU172" s="20" t="s">
        <v>79</v>
      </c>
      <c r="AY172" s="20" t="s">
        <v>130</v>
      </c>
      <c r="BE172" s="199">
        <f t="shared" si="24"/>
        <v>0</v>
      </c>
      <c r="BF172" s="199">
        <f t="shared" si="25"/>
        <v>0</v>
      </c>
      <c r="BG172" s="199">
        <f t="shared" si="26"/>
        <v>0</v>
      </c>
      <c r="BH172" s="199">
        <f t="shared" si="27"/>
        <v>0</v>
      </c>
      <c r="BI172" s="199">
        <f t="shared" si="28"/>
        <v>0</v>
      </c>
      <c r="BJ172" s="20" t="s">
        <v>77</v>
      </c>
      <c r="BK172" s="199">
        <f t="shared" si="29"/>
        <v>0</v>
      </c>
      <c r="BL172" s="20" t="s">
        <v>137</v>
      </c>
      <c r="BM172" s="20" t="s">
        <v>394</v>
      </c>
    </row>
    <row r="173" spans="2:65" s="1" customFormat="1" ht="6.95" customHeight="1">
      <c r="B173" s="52"/>
      <c r="C173" s="53"/>
      <c r="D173" s="53"/>
      <c r="E173" s="53"/>
      <c r="F173" s="53"/>
      <c r="G173" s="53"/>
      <c r="H173" s="53"/>
      <c r="I173" s="135"/>
      <c r="J173" s="53"/>
      <c r="K173" s="53"/>
      <c r="L173" s="57"/>
    </row>
  </sheetData>
  <sheetProtection algorithmName="SHA-512" hashValue="g3Ic0mclYjPYZzahAI45oRPc/wetFMYjIJWVbQC4/R+zwZo1eGuFkCKys7rV5NEiZ3VpLmAWCGGUJ+Hh0xDwsA==" saltValue="w5iL2ixJFb7NyffEPvID2zeqbYMjhZGQQJi1fotRjf5qubvgergEq7iHoBid8mFY3kcudjDzwzk51WGXyXr8KA==" spinCount="100000" sheet="1" objects="1" scenarios="1" formatColumns="0" formatRows="0" autoFilter="0"/>
  <autoFilter ref="C87:K172"/>
  <mergeCells count="10">
    <mergeCell ref="J51:J52"/>
    <mergeCell ref="E78:H78"/>
    <mergeCell ref="E80:H8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84"/>
  <sheetViews>
    <sheetView showGridLines="0" workbookViewId="0">
      <pane ySplit="1" topLeftCell="A2" activePane="bottomLeft" state="frozen"/>
      <selection pane="bottomLeft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108"/>
      <c r="C1" s="108"/>
      <c r="D1" s="109" t="s">
        <v>1</v>
      </c>
      <c r="E1" s="108"/>
      <c r="F1" s="110" t="s">
        <v>89</v>
      </c>
      <c r="G1" s="343" t="s">
        <v>90</v>
      </c>
      <c r="H1" s="343"/>
      <c r="I1" s="111"/>
      <c r="J1" s="110" t="s">
        <v>91</v>
      </c>
      <c r="K1" s="109" t="s">
        <v>92</v>
      </c>
      <c r="L1" s="110" t="s">
        <v>93</v>
      </c>
      <c r="M1" s="110"/>
      <c r="N1" s="110"/>
      <c r="O1" s="110"/>
      <c r="P1" s="110"/>
      <c r="Q1" s="110"/>
      <c r="R1" s="110"/>
      <c r="S1" s="110"/>
      <c r="T1" s="110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AT2" s="20" t="s">
        <v>82</v>
      </c>
    </row>
    <row r="3" spans="1:70" ht="6.95" customHeight="1">
      <c r="B3" s="21"/>
      <c r="C3" s="22"/>
      <c r="D3" s="22"/>
      <c r="E3" s="22"/>
      <c r="F3" s="22"/>
      <c r="G3" s="22"/>
      <c r="H3" s="22"/>
      <c r="I3" s="112"/>
      <c r="J3" s="22"/>
      <c r="K3" s="23"/>
      <c r="AT3" s="20" t="s">
        <v>79</v>
      </c>
    </row>
    <row r="4" spans="1:70" ht="36.950000000000003" customHeight="1">
      <c r="B4" s="24"/>
      <c r="C4" s="25"/>
      <c r="D4" s="26" t="s">
        <v>94</v>
      </c>
      <c r="E4" s="25"/>
      <c r="F4" s="25"/>
      <c r="G4" s="25"/>
      <c r="H4" s="25"/>
      <c r="I4" s="113"/>
      <c r="J4" s="25"/>
      <c r="K4" s="27"/>
      <c r="M4" s="28" t="s">
        <v>12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13"/>
      <c r="J5" s="25"/>
      <c r="K5" s="27"/>
    </row>
    <row r="6" spans="1:70" ht="15">
      <c r="B6" s="24"/>
      <c r="C6" s="25"/>
      <c r="D6" s="33" t="s">
        <v>18</v>
      </c>
      <c r="E6" s="25"/>
      <c r="F6" s="25"/>
      <c r="G6" s="25"/>
      <c r="H6" s="25"/>
      <c r="I6" s="113"/>
      <c r="J6" s="25"/>
      <c r="K6" s="27"/>
    </row>
    <row r="7" spans="1:70" ht="16.5" customHeight="1">
      <c r="B7" s="24"/>
      <c r="C7" s="25"/>
      <c r="D7" s="25"/>
      <c r="E7" s="335" t="str">
        <f>'Rekapitulace stavby'!K6</f>
        <v>Údržba, opravy a odstraňování závad u SEE</v>
      </c>
      <c r="F7" s="336"/>
      <c r="G7" s="336"/>
      <c r="H7" s="336"/>
      <c r="I7" s="113"/>
      <c r="J7" s="25"/>
      <c r="K7" s="27"/>
    </row>
    <row r="8" spans="1:70" s="1" customFormat="1" ht="15">
      <c r="B8" s="37"/>
      <c r="C8" s="38"/>
      <c r="D8" s="33" t="s">
        <v>95</v>
      </c>
      <c r="E8" s="38"/>
      <c r="F8" s="38"/>
      <c r="G8" s="38"/>
      <c r="H8" s="38"/>
      <c r="I8" s="114"/>
      <c r="J8" s="38"/>
      <c r="K8" s="41"/>
    </row>
    <row r="9" spans="1:70" s="1" customFormat="1" ht="36.950000000000003" customHeight="1">
      <c r="B9" s="37"/>
      <c r="C9" s="38"/>
      <c r="D9" s="38"/>
      <c r="E9" s="337" t="s">
        <v>395</v>
      </c>
      <c r="F9" s="338"/>
      <c r="G9" s="338"/>
      <c r="H9" s="338"/>
      <c r="I9" s="114"/>
      <c r="J9" s="38"/>
      <c r="K9" s="41"/>
    </row>
    <row r="10" spans="1:70" s="1" customFormat="1" ht="13.5">
      <c r="B10" s="37"/>
      <c r="C10" s="38"/>
      <c r="D10" s="38"/>
      <c r="E10" s="38"/>
      <c r="F10" s="38"/>
      <c r="G10" s="38"/>
      <c r="H10" s="38"/>
      <c r="I10" s="114"/>
      <c r="J10" s="38"/>
      <c r="K10" s="41"/>
    </row>
    <row r="11" spans="1:70" s="1" customFormat="1" ht="14.45" customHeight="1">
      <c r="B11" s="37"/>
      <c r="C11" s="38"/>
      <c r="D11" s="33" t="s">
        <v>20</v>
      </c>
      <c r="E11" s="38"/>
      <c r="F11" s="31" t="s">
        <v>21</v>
      </c>
      <c r="G11" s="38"/>
      <c r="H11" s="38"/>
      <c r="I11" s="115" t="s">
        <v>22</v>
      </c>
      <c r="J11" s="31" t="s">
        <v>21</v>
      </c>
      <c r="K11" s="41"/>
    </row>
    <row r="12" spans="1:70" s="1" customFormat="1" ht="14.45" customHeight="1">
      <c r="B12" s="37"/>
      <c r="C12" s="38"/>
      <c r="D12" s="33" t="s">
        <v>23</v>
      </c>
      <c r="E12" s="38"/>
      <c r="F12" s="31" t="s">
        <v>24</v>
      </c>
      <c r="G12" s="38"/>
      <c r="H12" s="38"/>
      <c r="I12" s="115" t="s">
        <v>25</v>
      </c>
      <c r="J12" s="116" t="str">
        <f>'Rekapitulace stavby'!AN8</f>
        <v>11. 9. 2018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14"/>
      <c r="J13" s="38"/>
      <c r="K13" s="41"/>
    </row>
    <row r="14" spans="1:70" s="1" customFormat="1" ht="14.45" customHeight="1">
      <c r="B14" s="37"/>
      <c r="C14" s="38"/>
      <c r="D14" s="33" t="s">
        <v>27</v>
      </c>
      <c r="E14" s="38"/>
      <c r="F14" s="38"/>
      <c r="G14" s="38"/>
      <c r="H14" s="38"/>
      <c r="I14" s="115" t="s">
        <v>28</v>
      </c>
      <c r="J14" s="31" t="str">
        <f>IF('Rekapitulace stavby'!AN10="","",'Rekapitulace stavby'!AN10)</f>
        <v/>
      </c>
      <c r="K14" s="41"/>
    </row>
    <row r="15" spans="1:70" s="1" customFormat="1" ht="18" customHeight="1">
      <c r="B15" s="37"/>
      <c r="C15" s="38"/>
      <c r="D15" s="38"/>
      <c r="E15" s="31" t="str">
        <f>IF('Rekapitulace stavby'!E11="","",'Rekapitulace stavby'!E11)</f>
        <v xml:space="preserve"> </v>
      </c>
      <c r="F15" s="38"/>
      <c r="G15" s="38"/>
      <c r="H15" s="38"/>
      <c r="I15" s="115" t="s">
        <v>29</v>
      </c>
      <c r="J15" s="31" t="str">
        <f>IF('Rekapitulace stavby'!AN11="","",'Rekapitulace stavby'!AN11)</f>
        <v/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14"/>
      <c r="J16" s="38"/>
      <c r="K16" s="41"/>
    </row>
    <row r="17" spans="2:11" s="1" customFormat="1" ht="14.45" customHeight="1">
      <c r="B17" s="37"/>
      <c r="C17" s="38"/>
      <c r="D17" s="33" t="s">
        <v>30</v>
      </c>
      <c r="E17" s="38"/>
      <c r="F17" s="38"/>
      <c r="G17" s="38"/>
      <c r="H17" s="38"/>
      <c r="I17" s="115" t="s">
        <v>28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15" t="s">
        <v>29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14"/>
      <c r="J19" s="38"/>
      <c r="K19" s="41"/>
    </row>
    <row r="20" spans="2:11" s="1" customFormat="1" ht="14.45" customHeight="1">
      <c r="B20" s="37"/>
      <c r="C20" s="38"/>
      <c r="D20" s="33" t="s">
        <v>32</v>
      </c>
      <c r="E20" s="38"/>
      <c r="F20" s="38"/>
      <c r="G20" s="38"/>
      <c r="H20" s="38"/>
      <c r="I20" s="115" t="s">
        <v>28</v>
      </c>
      <c r="J20" s="31" t="str">
        <f>IF('Rekapitulace stavby'!AN16="","",'Rekapitulace stavby'!AN16)</f>
        <v/>
      </c>
      <c r="K20" s="41"/>
    </row>
    <row r="21" spans="2:11" s="1" customFormat="1" ht="18" customHeight="1">
      <c r="B21" s="37"/>
      <c r="C21" s="38"/>
      <c r="D21" s="38"/>
      <c r="E21" s="31" t="str">
        <f>IF('Rekapitulace stavby'!E17="","",'Rekapitulace stavby'!E17)</f>
        <v xml:space="preserve"> </v>
      </c>
      <c r="F21" s="38"/>
      <c r="G21" s="38"/>
      <c r="H21" s="38"/>
      <c r="I21" s="115" t="s">
        <v>29</v>
      </c>
      <c r="J21" s="31" t="str">
        <f>IF('Rekapitulace stavby'!AN17="","",'Rekapitulace stavby'!AN17)</f>
        <v/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14"/>
      <c r="J22" s="38"/>
      <c r="K22" s="41"/>
    </row>
    <row r="23" spans="2:11" s="1" customFormat="1" ht="14.45" customHeight="1">
      <c r="B23" s="37"/>
      <c r="C23" s="38"/>
      <c r="D23" s="33" t="s">
        <v>34</v>
      </c>
      <c r="E23" s="38"/>
      <c r="F23" s="38"/>
      <c r="G23" s="38"/>
      <c r="H23" s="38"/>
      <c r="I23" s="114"/>
      <c r="J23" s="38"/>
      <c r="K23" s="41"/>
    </row>
    <row r="24" spans="2:11" s="6" customFormat="1" ht="16.5" customHeight="1">
      <c r="B24" s="117"/>
      <c r="C24" s="118"/>
      <c r="D24" s="118"/>
      <c r="E24" s="304" t="s">
        <v>21</v>
      </c>
      <c r="F24" s="304"/>
      <c r="G24" s="304"/>
      <c r="H24" s="304"/>
      <c r="I24" s="119"/>
      <c r="J24" s="118"/>
      <c r="K24" s="120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14"/>
      <c r="J25" s="38"/>
      <c r="K25" s="41"/>
    </row>
    <row r="26" spans="2:11" s="1" customFormat="1" ht="6.95" customHeight="1">
      <c r="B26" s="37"/>
      <c r="C26" s="38"/>
      <c r="D26" s="81"/>
      <c r="E26" s="81"/>
      <c r="F26" s="81"/>
      <c r="G26" s="81"/>
      <c r="H26" s="81"/>
      <c r="I26" s="121"/>
      <c r="J26" s="81"/>
      <c r="K26" s="122"/>
    </row>
    <row r="27" spans="2:11" s="1" customFormat="1" ht="25.35" customHeight="1">
      <c r="B27" s="37"/>
      <c r="C27" s="38"/>
      <c r="D27" s="123" t="s">
        <v>35</v>
      </c>
      <c r="E27" s="38"/>
      <c r="F27" s="38"/>
      <c r="G27" s="38"/>
      <c r="H27" s="38"/>
      <c r="I27" s="114"/>
      <c r="J27" s="124">
        <f>ROUND(J77,2)</f>
        <v>0</v>
      </c>
      <c r="K27" s="41"/>
    </row>
    <row r="28" spans="2:11" s="1" customFormat="1" ht="6.95" customHeight="1">
      <c r="B28" s="37"/>
      <c r="C28" s="38"/>
      <c r="D28" s="81"/>
      <c r="E28" s="81"/>
      <c r="F28" s="81"/>
      <c r="G28" s="81"/>
      <c r="H28" s="81"/>
      <c r="I28" s="121"/>
      <c r="J28" s="81"/>
      <c r="K28" s="122"/>
    </row>
    <row r="29" spans="2:11" s="1" customFormat="1" ht="14.45" customHeight="1">
      <c r="B29" s="37"/>
      <c r="C29" s="38"/>
      <c r="D29" s="38"/>
      <c r="E29" s="38"/>
      <c r="F29" s="42" t="s">
        <v>37</v>
      </c>
      <c r="G29" s="38"/>
      <c r="H29" s="38"/>
      <c r="I29" s="125" t="s">
        <v>36</v>
      </c>
      <c r="J29" s="42" t="s">
        <v>38</v>
      </c>
      <c r="K29" s="41"/>
    </row>
    <row r="30" spans="2:11" s="1" customFormat="1" ht="14.45" customHeight="1">
      <c r="B30" s="37"/>
      <c r="C30" s="38"/>
      <c r="D30" s="45" t="s">
        <v>39</v>
      </c>
      <c r="E30" s="45" t="s">
        <v>40</v>
      </c>
      <c r="F30" s="126">
        <f>ROUND(SUM(BE77:BE283), 2)</f>
        <v>0</v>
      </c>
      <c r="G30" s="38"/>
      <c r="H30" s="38"/>
      <c r="I30" s="127">
        <v>0.21</v>
      </c>
      <c r="J30" s="126">
        <f>ROUND(ROUND((SUM(BE77:BE283)),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41</v>
      </c>
      <c r="F31" s="126">
        <f>ROUND(SUM(BF77:BF283), 2)</f>
        <v>0</v>
      </c>
      <c r="G31" s="38"/>
      <c r="H31" s="38"/>
      <c r="I31" s="127">
        <v>0.15</v>
      </c>
      <c r="J31" s="126">
        <f>ROUND(ROUND((SUM(BF77:BF283)),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42</v>
      </c>
      <c r="F32" s="126">
        <f>ROUND(SUM(BG77:BG283), 2)</f>
        <v>0</v>
      </c>
      <c r="G32" s="38"/>
      <c r="H32" s="38"/>
      <c r="I32" s="127">
        <v>0.21</v>
      </c>
      <c r="J32" s="126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43</v>
      </c>
      <c r="F33" s="126">
        <f>ROUND(SUM(BH77:BH283), 2)</f>
        <v>0</v>
      </c>
      <c r="G33" s="38"/>
      <c r="H33" s="38"/>
      <c r="I33" s="127">
        <v>0.15</v>
      </c>
      <c r="J33" s="126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44</v>
      </c>
      <c r="F34" s="126">
        <f>ROUND(SUM(BI77:BI283), 2)</f>
        <v>0</v>
      </c>
      <c r="G34" s="38"/>
      <c r="H34" s="38"/>
      <c r="I34" s="127">
        <v>0</v>
      </c>
      <c r="J34" s="126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14"/>
      <c r="J35" s="38"/>
      <c r="K35" s="41"/>
    </row>
    <row r="36" spans="2:11" s="1" customFormat="1" ht="25.35" customHeight="1">
      <c r="B36" s="37"/>
      <c r="C36" s="128"/>
      <c r="D36" s="129" t="s">
        <v>45</v>
      </c>
      <c r="E36" s="75"/>
      <c r="F36" s="75"/>
      <c r="G36" s="130" t="s">
        <v>46</v>
      </c>
      <c r="H36" s="131" t="s">
        <v>47</v>
      </c>
      <c r="I36" s="132"/>
      <c r="J36" s="133">
        <f>SUM(J27:J34)</f>
        <v>0</v>
      </c>
      <c r="K36" s="134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35"/>
      <c r="J37" s="53"/>
      <c r="K37" s="54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37"/>
      <c r="C42" s="26" t="s">
        <v>97</v>
      </c>
      <c r="D42" s="38"/>
      <c r="E42" s="38"/>
      <c r="F42" s="38"/>
      <c r="G42" s="38"/>
      <c r="H42" s="38"/>
      <c r="I42" s="114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14"/>
      <c r="J43" s="38"/>
      <c r="K43" s="41"/>
    </row>
    <row r="44" spans="2:11" s="1" customFormat="1" ht="14.45" customHeight="1">
      <c r="B44" s="37"/>
      <c r="C44" s="33" t="s">
        <v>18</v>
      </c>
      <c r="D44" s="38"/>
      <c r="E44" s="38"/>
      <c r="F44" s="38"/>
      <c r="G44" s="38"/>
      <c r="H44" s="38"/>
      <c r="I44" s="114"/>
      <c r="J44" s="38"/>
      <c r="K44" s="41"/>
    </row>
    <row r="45" spans="2:11" s="1" customFormat="1" ht="16.5" customHeight="1">
      <c r="B45" s="37"/>
      <c r="C45" s="38"/>
      <c r="D45" s="38"/>
      <c r="E45" s="335" t="str">
        <f>E7</f>
        <v>Údržba, opravy a odstraňování závad u SEE</v>
      </c>
      <c r="F45" s="336"/>
      <c r="G45" s="336"/>
      <c r="H45" s="336"/>
      <c r="I45" s="114"/>
      <c r="J45" s="38"/>
      <c r="K45" s="41"/>
    </row>
    <row r="46" spans="2:11" s="1" customFormat="1" ht="14.45" customHeight="1">
      <c r="B46" s="37"/>
      <c r="C46" s="33" t="s">
        <v>95</v>
      </c>
      <c r="D46" s="38"/>
      <c r="E46" s="38"/>
      <c r="F46" s="38"/>
      <c r="G46" s="38"/>
      <c r="H46" s="38"/>
      <c r="I46" s="114"/>
      <c r="J46" s="38"/>
      <c r="K46" s="41"/>
    </row>
    <row r="47" spans="2:11" s="1" customFormat="1" ht="17.25" customHeight="1">
      <c r="B47" s="37"/>
      <c r="C47" s="38"/>
      <c r="D47" s="38"/>
      <c r="E47" s="337" t="str">
        <f>E9</f>
        <v>1.2 - Položky SOÚŽI</v>
      </c>
      <c r="F47" s="338"/>
      <c r="G47" s="338"/>
      <c r="H47" s="338"/>
      <c r="I47" s="114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14"/>
      <c r="J48" s="38"/>
      <c r="K48" s="41"/>
    </row>
    <row r="49" spans="2:47" s="1" customFormat="1" ht="18" customHeight="1">
      <c r="B49" s="37"/>
      <c r="C49" s="33" t="s">
        <v>23</v>
      </c>
      <c r="D49" s="38"/>
      <c r="E49" s="38"/>
      <c r="F49" s="31" t="str">
        <f>F12</f>
        <v xml:space="preserve"> </v>
      </c>
      <c r="G49" s="38"/>
      <c r="H49" s="38"/>
      <c r="I49" s="115" t="s">
        <v>25</v>
      </c>
      <c r="J49" s="116" t="str">
        <f>IF(J12="","",J12)</f>
        <v>11. 9. 2018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14"/>
      <c r="J50" s="38"/>
      <c r="K50" s="41"/>
    </row>
    <row r="51" spans="2:47" s="1" customFormat="1" ht="15">
      <c r="B51" s="37"/>
      <c r="C51" s="33" t="s">
        <v>27</v>
      </c>
      <c r="D51" s="38"/>
      <c r="E51" s="38"/>
      <c r="F51" s="31" t="str">
        <f>E15</f>
        <v xml:space="preserve"> </v>
      </c>
      <c r="G51" s="38"/>
      <c r="H51" s="38"/>
      <c r="I51" s="115" t="s">
        <v>32</v>
      </c>
      <c r="J51" s="304" t="str">
        <f>E21</f>
        <v xml:space="preserve"> </v>
      </c>
      <c r="K51" s="41"/>
    </row>
    <row r="52" spans="2:47" s="1" customFormat="1" ht="14.45" customHeight="1">
      <c r="B52" s="37"/>
      <c r="C52" s="33" t="s">
        <v>30</v>
      </c>
      <c r="D52" s="38"/>
      <c r="E52" s="38"/>
      <c r="F52" s="31" t="str">
        <f>IF(E18="","",E18)</f>
        <v/>
      </c>
      <c r="G52" s="38"/>
      <c r="H52" s="38"/>
      <c r="I52" s="114"/>
      <c r="J52" s="339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14"/>
      <c r="J53" s="38"/>
      <c r="K53" s="41"/>
    </row>
    <row r="54" spans="2:47" s="1" customFormat="1" ht="29.25" customHeight="1">
      <c r="B54" s="37"/>
      <c r="C54" s="140" t="s">
        <v>98</v>
      </c>
      <c r="D54" s="128"/>
      <c r="E54" s="128"/>
      <c r="F54" s="128"/>
      <c r="G54" s="128"/>
      <c r="H54" s="128"/>
      <c r="I54" s="141"/>
      <c r="J54" s="142" t="s">
        <v>99</v>
      </c>
      <c r="K54" s="143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14"/>
      <c r="J55" s="38"/>
      <c r="K55" s="41"/>
    </row>
    <row r="56" spans="2:47" s="1" customFormat="1" ht="29.25" customHeight="1">
      <c r="B56" s="37"/>
      <c r="C56" s="144" t="s">
        <v>100</v>
      </c>
      <c r="D56" s="38"/>
      <c r="E56" s="38"/>
      <c r="F56" s="38"/>
      <c r="G56" s="38"/>
      <c r="H56" s="38"/>
      <c r="I56" s="114"/>
      <c r="J56" s="124">
        <f>J77</f>
        <v>0</v>
      </c>
      <c r="K56" s="41"/>
      <c r="AU56" s="20" t="s">
        <v>101</v>
      </c>
    </row>
    <row r="57" spans="2:47" s="7" customFormat="1" ht="24.95" customHeight="1">
      <c r="B57" s="145"/>
      <c r="C57" s="146"/>
      <c r="D57" s="147" t="s">
        <v>396</v>
      </c>
      <c r="E57" s="148"/>
      <c r="F57" s="148"/>
      <c r="G57" s="148"/>
      <c r="H57" s="148"/>
      <c r="I57" s="149"/>
      <c r="J57" s="150">
        <f>J78</f>
        <v>0</v>
      </c>
      <c r="K57" s="151"/>
    </row>
    <row r="58" spans="2:47" s="1" customFormat="1" ht="21.75" customHeight="1">
      <c r="B58" s="37"/>
      <c r="C58" s="38"/>
      <c r="D58" s="38"/>
      <c r="E58" s="38"/>
      <c r="F58" s="38"/>
      <c r="G58" s="38"/>
      <c r="H58" s="38"/>
      <c r="I58" s="114"/>
      <c r="J58" s="38"/>
      <c r="K58" s="41"/>
    </row>
    <row r="59" spans="2:47" s="1" customFormat="1" ht="6.95" customHeight="1">
      <c r="B59" s="52"/>
      <c r="C59" s="53"/>
      <c r="D59" s="53"/>
      <c r="E59" s="53"/>
      <c r="F59" s="53"/>
      <c r="G59" s="53"/>
      <c r="H59" s="53"/>
      <c r="I59" s="135"/>
      <c r="J59" s="53"/>
      <c r="K59" s="54"/>
    </row>
    <row r="63" spans="2:47" s="1" customFormat="1" ht="6.95" customHeight="1">
      <c r="B63" s="55"/>
      <c r="C63" s="56"/>
      <c r="D63" s="56"/>
      <c r="E63" s="56"/>
      <c r="F63" s="56"/>
      <c r="G63" s="56"/>
      <c r="H63" s="56"/>
      <c r="I63" s="138"/>
      <c r="J63" s="56"/>
      <c r="K63" s="56"/>
      <c r="L63" s="57"/>
    </row>
    <row r="64" spans="2:47" s="1" customFormat="1" ht="36.950000000000003" customHeight="1">
      <c r="B64" s="37"/>
      <c r="C64" s="58" t="s">
        <v>114</v>
      </c>
      <c r="D64" s="59"/>
      <c r="E64" s="59"/>
      <c r="F64" s="59"/>
      <c r="G64" s="59"/>
      <c r="H64" s="59"/>
      <c r="I64" s="159"/>
      <c r="J64" s="59"/>
      <c r="K64" s="59"/>
      <c r="L64" s="57"/>
    </row>
    <row r="65" spans="2:65" s="1" customFormat="1" ht="6.95" customHeight="1">
      <c r="B65" s="37"/>
      <c r="C65" s="59"/>
      <c r="D65" s="59"/>
      <c r="E65" s="59"/>
      <c r="F65" s="59"/>
      <c r="G65" s="59"/>
      <c r="H65" s="59"/>
      <c r="I65" s="159"/>
      <c r="J65" s="59"/>
      <c r="K65" s="59"/>
      <c r="L65" s="57"/>
    </row>
    <row r="66" spans="2:65" s="1" customFormat="1" ht="14.45" customHeight="1">
      <c r="B66" s="37"/>
      <c r="C66" s="61" t="s">
        <v>18</v>
      </c>
      <c r="D66" s="59"/>
      <c r="E66" s="59"/>
      <c r="F66" s="59"/>
      <c r="G66" s="59"/>
      <c r="H66" s="59"/>
      <c r="I66" s="159"/>
      <c r="J66" s="59"/>
      <c r="K66" s="59"/>
      <c r="L66" s="57"/>
    </row>
    <row r="67" spans="2:65" s="1" customFormat="1" ht="16.5" customHeight="1">
      <c r="B67" s="37"/>
      <c r="C67" s="59"/>
      <c r="D67" s="59"/>
      <c r="E67" s="340" t="str">
        <f>E7</f>
        <v>Údržba, opravy a odstraňování závad u SEE</v>
      </c>
      <c r="F67" s="341"/>
      <c r="G67" s="341"/>
      <c r="H67" s="341"/>
      <c r="I67" s="159"/>
      <c r="J67" s="59"/>
      <c r="K67" s="59"/>
      <c r="L67" s="57"/>
    </row>
    <row r="68" spans="2:65" s="1" customFormat="1" ht="14.45" customHeight="1">
      <c r="B68" s="37"/>
      <c r="C68" s="61" t="s">
        <v>95</v>
      </c>
      <c r="D68" s="59"/>
      <c r="E68" s="59"/>
      <c r="F68" s="59"/>
      <c r="G68" s="59"/>
      <c r="H68" s="59"/>
      <c r="I68" s="159"/>
      <c r="J68" s="59"/>
      <c r="K68" s="59"/>
      <c r="L68" s="57"/>
    </row>
    <row r="69" spans="2:65" s="1" customFormat="1" ht="17.25" customHeight="1">
      <c r="B69" s="37"/>
      <c r="C69" s="59"/>
      <c r="D69" s="59"/>
      <c r="E69" s="315" t="str">
        <f>E9</f>
        <v>1.2 - Položky SOÚŽI</v>
      </c>
      <c r="F69" s="342"/>
      <c r="G69" s="342"/>
      <c r="H69" s="342"/>
      <c r="I69" s="159"/>
      <c r="J69" s="59"/>
      <c r="K69" s="59"/>
      <c r="L69" s="57"/>
    </row>
    <row r="70" spans="2:65" s="1" customFormat="1" ht="6.95" customHeight="1">
      <c r="B70" s="37"/>
      <c r="C70" s="59"/>
      <c r="D70" s="59"/>
      <c r="E70" s="59"/>
      <c r="F70" s="59"/>
      <c r="G70" s="59"/>
      <c r="H70" s="59"/>
      <c r="I70" s="159"/>
      <c r="J70" s="59"/>
      <c r="K70" s="59"/>
      <c r="L70" s="57"/>
    </row>
    <row r="71" spans="2:65" s="1" customFormat="1" ht="18" customHeight="1">
      <c r="B71" s="37"/>
      <c r="C71" s="61" t="s">
        <v>23</v>
      </c>
      <c r="D71" s="59"/>
      <c r="E71" s="59"/>
      <c r="F71" s="160" t="str">
        <f>F12</f>
        <v xml:space="preserve"> </v>
      </c>
      <c r="G71" s="59"/>
      <c r="H71" s="59"/>
      <c r="I71" s="161" t="s">
        <v>25</v>
      </c>
      <c r="J71" s="69" t="str">
        <f>IF(J12="","",J12)</f>
        <v>11. 9. 2018</v>
      </c>
      <c r="K71" s="59"/>
      <c r="L71" s="57"/>
    </row>
    <row r="72" spans="2:65" s="1" customFormat="1" ht="6.95" customHeight="1">
      <c r="B72" s="37"/>
      <c r="C72" s="59"/>
      <c r="D72" s="59"/>
      <c r="E72" s="59"/>
      <c r="F72" s="59"/>
      <c r="G72" s="59"/>
      <c r="H72" s="59"/>
      <c r="I72" s="159"/>
      <c r="J72" s="59"/>
      <c r="K72" s="59"/>
      <c r="L72" s="57"/>
    </row>
    <row r="73" spans="2:65" s="1" customFormat="1" ht="15">
      <c r="B73" s="37"/>
      <c r="C73" s="61" t="s">
        <v>27</v>
      </c>
      <c r="D73" s="59"/>
      <c r="E73" s="59"/>
      <c r="F73" s="160" t="str">
        <f>E15</f>
        <v xml:space="preserve"> </v>
      </c>
      <c r="G73" s="59"/>
      <c r="H73" s="59"/>
      <c r="I73" s="161" t="s">
        <v>32</v>
      </c>
      <c r="J73" s="160" t="str">
        <f>E21</f>
        <v xml:space="preserve"> </v>
      </c>
      <c r="K73" s="59"/>
      <c r="L73" s="57"/>
    </row>
    <row r="74" spans="2:65" s="1" customFormat="1" ht="14.45" customHeight="1">
      <c r="B74" s="37"/>
      <c r="C74" s="61" t="s">
        <v>30</v>
      </c>
      <c r="D74" s="59"/>
      <c r="E74" s="59"/>
      <c r="F74" s="160" t="str">
        <f>IF(E18="","",E18)</f>
        <v/>
      </c>
      <c r="G74" s="59"/>
      <c r="H74" s="59"/>
      <c r="I74" s="159"/>
      <c r="J74" s="59"/>
      <c r="K74" s="59"/>
      <c r="L74" s="57"/>
    </row>
    <row r="75" spans="2:65" s="1" customFormat="1" ht="10.35" customHeight="1">
      <c r="B75" s="37"/>
      <c r="C75" s="59"/>
      <c r="D75" s="59"/>
      <c r="E75" s="59"/>
      <c r="F75" s="59"/>
      <c r="G75" s="59"/>
      <c r="H75" s="59"/>
      <c r="I75" s="159"/>
      <c r="J75" s="59"/>
      <c r="K75" s="59"/>
      <c r="L75" s="57"/>
    </row>
    <row r="76" spans="2:65" s="9" customFormat="1" ht="29.25" customHeight="1">
      <c r="B76" s="162"/>
      <c r="C76" s="163" t="s">
        <v>115</v>
      </c>
      <c r="D76" s="164" t="s">
        <v>54</v>
      </c>
      <c r="E76" s="164" t="s">
        <v>50</v>
      </c>
      <c r="F76" s="164" t="s">
        <v>116</v>
      </c>
      <c r="G76" s="164" t="s">
        <v>117</v>
      </c>
      <c r="H76" s="164" t="s">
        <v>118</v>
      </c>
      <c r="I76" s="165" t="s">
        <v>119</v>
      </c>
      <c r="J76" s="164" t="s">
        <v>99</v>
      </c>
      <c r="K76" s="166" t="s">
        <v>120</v>
      </c>
      <c r="L76" s="167"/>
      <c r="M76" s="77" t="s">
        <v>121</v>
      </c>
      <c r="N76" s="78" t="s">
        <v>39</v>
      </c>
      <c r="O76" s="78" t="s">
        <v>122</v>
      </c>
      <c r="P76" s="78" t="s">
        <v>123</v>
      </c>
      <c r="Q76" s="78" t="s">
        <v>124</v>
      </c>
      <c r="R76" s="78" t="s">
        <v>125</v>
      </c>
      <c r="S76" s="78" t="s">
        <v>126</v>
      </c>
      <c r="T76" s="79" t="s">
        <v>127</v>
      </c>
    </row>
    <row r="77" spans="2:65" s="1" customFormat="1" ht="29.25" customHeight="1">
      <c r="B77" s="37"/>
      <c r="C77" s="83" t="s">
        <v>100</v>
      </c>
      <c r="D77" s="59"/>
      <c r="E77" s="59"/>
      <c r="F77" s="59"/>
      <c r="G77" s="59"/>
      <c r="H77" s="59"/>
      <c r="I77" s="159"/>
      <c r="J77" s="168">
        <f>BK77</f>
        <v>0</v>
      </c>
      <c r="K77" s="59"/>
      <c r="L77" s="57"/>
      <c r="M77" s="80"/>
      <c r="N77" s="81"/>
      <c r="O77" s="81"/>
      <c r="P77" s="169">
        <f>P78</f>
        <v>0</v>
      </c>
      <c r="Q77" s="81"/>
      <c r="R77" s="169">
        <f>R78</f>
        <v>0</v>
      </c>
      <c r="S77" s="81"/>
      <c r="T77" s="170">
        <f>T78</f>
        <v>0</v>
      </c>
      <c r="AT77" s="20" t="s">
        <v>68</v>
      </c>
      <c r="AU77" s="20" t="s">
        <v>101</v>
      </c>
      <c r="BK77" s="171">
        <f>BK78</f>
        <v>0</v>
      </c>
    </row>
    <row r="78" spans="2:65" s="10" customFormat="1" ht="37.35" customHeight="1">
      <c r="B78" s="172"/>
      <c r="C78" s="173"/>
      <c r="D78" s="174" t="s">
        <v>68</v>
      </c>
      <c r="E78" s="175" t="s">
        <v>397</v>
      </c>
      <c r="F78" s="175" t="s">
        <v>398</v>
      </c>
      <c r="G78" s="173"/>
      <c r="H78" s="173"/>
      <c r="I78" s="176"/>
      <c r="J78" s="177">
        <f>BK78</f>
        <v>0</v>
      </c>
      <c r="K78" s="173"/>
      <c r="L78" s="178"/>
      <c r="M78" s="179"/>
      <c r="N78" s="180"/>
      <c r="O78" s="180"/>
      <c r="P78" s="181">
        <f>SUM(P79:P283)</f>
        <v>0</v>
      </c>
      <c r="Q78" s="180"/>
      <c r="R78" s="181">
        <f>SUM(R79:R283)</f>
        <v>0</v>
      </c>
      <c r="S78" s="180"/>
      <c r="T78" s="182">
        <f>SUM(T79:T283)</f>
        <v>0</v>
      </c>
      <c r="AR78" s="183" t="s">
        <v>77</v>
      </c>
      <c r="AT78" s="184" t="s">
        <v>68</v>
      </c>
      <c r="AU78" s="184" t="s">
        <v>69</v>
      </c>
      <c r="AY78" s="183" t="s">
        <v>130</v>
      </c>
      <c r="BK78" s="185">
        <f>SUM(BK79:BK283)</f>
        <v>0</v>
      </c>
    </row>
    <row r="79" spans="2:65" s="1" customFormat="1" ht="25.5" customHeight="1">
      <c r="B79" s="37"/>
      <c r="C79" s="188" t="s">
        <v>77</v>
      </c>
      <c r="D79" s="188" t="s">
        <v>132</v>
      </c>
      <c r="E79" s="189" t="s">
        <v>399</v>
      </c>
      <c r="F79" s="190" t="s">
        <v>400</v>
      </c>
      <c r="G79" s="191" t="s">
        <v>182</v>
      </c>
      <c r="H79" s="192">
        <v>4</v>
      </c>
      <c r="I79" s="193"/>
      <c r="J79" s="194">
        <f t="shared" ref="J79:J110" si="0">ROUND(I79*H79,2)</f>
        <v>0</v>
      </c>
      <c r="K79" s="190" t="s">
        <v>401</v>
      </c>
      <c r="L79" s="57"/>
      <c r="M79" s="195" t="s">
        <v>21</v>
      </c>
      <c r="N79" s="196" t="s">
        <v>40</v>
      </c>
      <c r="O79" s="38"/>
      <c r="P79" s="197">
        <f t="shared" ref="P79:P110" si="1">O79*H79</f>
        <v>0</v>
      </c>
      <c r="Q79" s="197">
        <v>0</v>
      </c>
      <c r="R79" s="197">
        <f t="shared" ref="R79:R110" si="2">Q79*H79</f>
        <v>0</v>
      </c>
      <c r="S79" s="197">
        <v>0</v>
      </c>
      <c r="T79" s="198">
        <f t="shared" ref="T79:T110" si="3">S79*H79</f>
        <v>0</v>
      </c>
      <c r="AR79" s="20" t="s">
        <v>402</v>
      </c>
      <c r="AT79" s="20" t="s">
        <v>132</v>
      </c>
      <c r="AU79" s="20" t="s">
        <v>77</v>
      </c>
      <c r="AY79" s="20" t="s">
        <v>130</v>
      </c>
      <c r="BE79" s="199">
        <f t="shared" ref="BE79:BE110" si="4">IF(N79="základní",J79,0)</f>
        <v>0</v>
      </c>
      <c r="BF79" s="199">
        <f t="shared" ref="BF79:BF110" si="5">IF(N79="snížená",J79,0)</f>
        <v>0</v>
      </c>
      <c r="BG79" s="199">
        <f t="shared" ref="BG79:BG110" si="6">IF(N79="zákl. přenesená",J79,0)</f>
        <v>0</v>
      </c>
      <c r="BH79" s="199">
        <f t="shared" ref="BH79:BH110" si="7">IF(N79="sníž. přenesená",J79,0)</f>
        <v>0</v>
      </c>
      <c r="BI79" s="199">
        <f t="shared" ref="BI79:BI110" si="8">IF(N79="nulová",J79,0)</f>
        <v>0</v>
      </c>
      <c r="BJ79" s="20" t="s">
        <v>77</v>
      </c>
      <c r="BK79" s="199">
        <f t="shared" ref="BK79:BK110" si="9">ROUND(I79*H79,2)</f>
        <v>0</v>
      </c>
      <c r="BL79" s="20" t="s">
        <v>402</v>
      </c>
      <c r="BM79" s="20" t="s">
        <v>403</v>
      </c>
    </row>
    <row r="80" spans="2:65" s="1" customFormat="1" ht="25.5" customHeight="1">
      <c r="B80" s="37"/>
      <c r="C80" s="200" t="s">
        <v>79</v>
      </c>
      <c r="D80" s="200" t="s">
        <v>174</v>
      </c>
      <c r="E80" s="201" t="s">
        <v>404</v>
      </c>
      <c r="F80" s="202" t="s">
        <v>405</v>
      </c>
      <c r="G80" s="203" t="s">
        <v>182</v>
      </c>
      <c r="H80" s="204">
        <v>4</v>
      </c>
      <c r="I80" s="205"/>
      <c r="J80" s="206">
        <f t="shared" si="0"/>
        <v>0</v>
      </c>
      <c r="K80" s="202" t="s">
        <v>401</v>
      </c>
      <c r="L80" s="207"/>
      <c r="M80" s="208" t="s">
        <v>21</v>
      </c>
      <c r="N80" s="209" t="s">
        <v>40</v>
      </c>
      <c r="O80" s="38"/>
      <c r="P80" s="197">
        <f t="shared" si="1"/>
        <v>0</v>
      </c>
      <c r="Q80" s="197">
        <v>0</v>
      </c>
      <c r="R80" s="197">
        <f t="shared" si="2"/>
        <v>0</v>
      </c>
      <c r="S80" s="197">
        <v>0</v>
      </c>
      <c r="T80" s="198">
        <f t="shared" si="3"/>
        <v>0</v>
      </c>
      <c r="AR80" s="20" t="s">
        <v>380</v>
      </c>
      <c r="AT80" s="20" t="s">
        <v>174</v>
      </c>
      <c r="AU80" s="20" t="s">
        <v>77</v>
      </c>
      <c r="AY80" s="20" t="s">
        <v>130</v>
      </c>
      <c r="BE80" s="199">
        <f t="shared" si="4"/>
        <v>0</v>
      </c>
      <c r="BF80" s="199">
        <f t="shared" si="5"/>
        <v>0</v>
      </c>
      <c r="BG80" s="199">
        <f t="shared" si="6"/>
        <v>0</v>
      </c>
      <c r="BH80" s="199">
        <f t="shared" si="7"/>
        <v>0</v>
      </c>
      <c r="BI80" s="199">
        <f t="shared" si="8"/>
        <v>0</v>
      </c>
      <c r="BJ80" s="20" t="s">
        <v>77</v>
      </c>
      <c r="BK80" s="199">
        <f t="shared" si="9"/>
        <v>0</v>
      </c>
      <c r="BL80" s="20" t="s">
        <v>380</v>
      </c>
      <c r="BM80" s="20" t="s">
        <v>406</v>
      </c>
    </row>
    <row r="81" spans="2:65" s="1" customFormat="1" ht="25.5" customHeight="1">
      <c r="B81" s="37"/>
      <c r="C81" s="200" t="s">
        <v>140</v>
      </c>
      <c r="D81" s="200" t="s">
        <v>174</v>
      </c>
      <c r="E81" s="201" t="s">
        <v>407</v>
      </c>
      <c r="F81" s="202" t="s">
        <v>408</v>
      </c>
      <c r="G81" s="203" t="s">
        <v>182</v>
      </c>
      <c r="H81" s="204">
        <v>4</v>
      </c>
      <c r="I81" s="205"/>
      <c r="J81" s="206">
        <f t="shared" si="0"/>
        <v>0</v>
      </c>
      <c r="K81" s="202" t="s">
        <v>401</v>
      </c>
      <c r="L81" s="207"/>
      <c r="M81" s="208" t="s">
        <v>21</v>
      </c>
      <c r="N81" s="209" t="s">
        <v>40</v>
      </c>
      <c r="O81" s="38"/>
      <c r="P81" s="197">
        <f t="shared" si="1"/>
        <v>0</v>
      </c>
      <c r="Q81" s="197">
        <v>0</v>
      </c>
      <c r="R81" s="197">
        <f t="shared" si="2"/>
        <v>0</v>
      </c>
      <c r="S81" s="197">
        <v>0</v>
      </c>
      <c r="T81" s="198">
        <f t="shared" si="3"/>
        <v>0</v>
      </c>
      <c r="AR81" s="20" t="s">
        <v>380</v>
      </c>
      <c r="AT81" s="20" t="s">
        <v>174</v>
      </c>
      <c r="AU81" s="20" t="s">
        <v>77</v>
      </c>
      <c r="AY81" s="20" t="s">
        <v>130</v>
      </c>
      <c r="BE81" s="199">
        <f t="shared" si="4"/>
        <v>0</v>
      </c>
      <c r="BF81" s="199">
        <f t="shared" si="5"/>
        <v>0</v>
      </c>
      <c r="BG81" s="199">
        <f t="shared" si="6"/>
        <v>0</v>
      </c>
      <c r="BH81" s="199">
        <f t="shared" si="7"/>
        <v>0</v>
      </c>
      <c r="BI81" s="199">
        <f t="shared" si="8"/>
        <v>0</v>
      </c>
      <c r="BJ81" s="20" t="s">
        <v>77</v>
      </c>
      <c r="BK81" s="199">
        <f t="shared" si="9"/>
        <v>0</v>
      </c>
      <c r="BL81" s="20" t="s">
        <v>380</v>
      </c>
      <c r="BM81" s="20" t="s">
        <v>409</v>
      </c>
    </row>
    <row r="82" spans="2:65" s="1" customFormat="1" ht="25.5" customHeight="1">
      <c r="B82" s="37"/>
      <c r="C82" s="200" t="s">
        <v>137</v>
      </c>
      <c r="D82" s="200" t="s">
        <v>174</v>
      </c>
      <c r="E82" s="201" t="s">
        <v>410</v>
      </c>
      <c r="F82" s="202" t="s">
        <v>411</v>
      </c>
      <c r="G82" s="203" t="s">
        <v>182</v>
      </c>
      <c r="H82" s="204">
        <v>3</v>
      </c>
      <c r="I82" s="205"/>
      <c r="J82" s="206">
        <f t="shared" si="0"/>
        <v>0</v>
      </c>
      <c r="K82" s="202" t="s">
        <v>401</v>
      </c>
      <c r="L82" s="207"/>
      <c r="M82" s="208" t="s">
        <v>21</v>
      </c>
      <c r="N82" s="209" t="s">
        <v>40</v>
      </c>
      <c r="O82" s="38"/>
      <c r="P82" s="197">
        <f t="shared" si="1"/>
        <v>0</v>
      </c>
      <c r="Q82" s="197">
        <v>0</v>
      </c>
      <c r="R82" s="197">
        <f t="shared" si="2"/>
        <v>0</v>
      </c>
      <c r="S82" s="197">
        <v>0</v>
      </c>
      <c r="T82" s="198">
        <f t="shared" si="3"/>
        <v>0</v>
      </c>
      <c r="AR82" s="20" t="s">
        <v>147</v>
      </c>
      <c r="AT82" s="20" t="s">
        <v>174</v>
      </c>
      <c r="AU82" s="20" t="s">
        <v>77</v>
      </c>
      <c r="AY82" s="20" t="s">
        <v>130</v>
      </c>
      <c r="BE82" s="199">
        <f t="shared" si="4"/>
        <v>0</v>
      </c>
      <c r="BF82" s="199">
        <f t="shared" si="5"/>
        <v>0</v>
      </c>
      <c r="BG82" s="199">
        <f t="shared" si="6"/>
        <v>0</v>
      </c>
      <c r="BH82" s="199">
        <f t="shared" si="7"/>
        <v>0</v>
      </c>
      <c r="BI82" s="199">
        <f t="shared" si="8"/>
        <v>0</v>
      </c>
      <c r="BJ82" s="20" t="s">
        <v>77</v>
      </c>
      <c r="BK82" s="199">
        <f t="shared" si="9"/>
        <v>0</v>
      </c>
      <c r="BL82" s="20" t="s">
        <v>137</v>
      </c>
      <c r="BM82" s="20" t="s">
        <v>412</v>
      </c>
    </row>
    <row r="83" spans="2:65" s="1" customFormat="1" ht="16.5" customHeight="1">
      <c r="B83" s="37"/>
      <c r="C83" s="200" t="s">
        <v>148</v>
      </c>
      <c r="D83" s="200" t="s">
        <v>174</v>
      </c>
      <c r="E83" s="201" t="s">
        <v>413</v>
      </c>
      <c r="F83" s="202" t="s">
        <v>414</v>
      </c>
      <c r="G83" s="203" t="s">
        <v>182</v>
      </c>
      <c r="H83" s="204">
        <v>3</v>
      </c>
      <c r="I83" s="205"/>
      <c r="J83" s="206">
        <f t="shared" si="0"/>
        <v>0</v>
      </c>
      <c r="K83" s="202" t="s">
        <v>401</v>
      </c>
      <c r="L83" s="207"/>
      <c r="M83" s="208" t="s">
        <v>21</v>
      </c>
      <c r="N83" s="209" t="s">
        <v>40</v>
      </c>
      <c r="O83" s="38"/>
      <c r="P83" s="197">
        <f t="shared" si="1"/>
        <v>0</v>
      </c>
      <c r="Q83" s="197">
        <v>0</v>
      </c>
      <c r="R83" s="197">
        <f t="shared" si="2"/>
        <v>0</v>
      </c>
      <c r="S83" s="197">
        <v>0</v>
      </c>
      <c r="T83" s="198">
        <f t="shared" si="3"/>
        <v>0</v>
      </c>
      <c r="AR83" s="20" t="s">
        <v>147</v>
      </c>
      <c r="AT83" s="20" t="s">
        <v>174</v>
      </c>
      <c r="AU83" s="20" t="s">
        <v>77</v>
      </c>
      <c r="AY83" s="20" t="s">
        <v>130</v>
      </c>
      <c r="BE83" s="199">
        <f t="shared" si="4"/>
        <v>0</v>
      </c>
      <c r="BF83" s="199">
        <f t="shared" si="5"/>
        <v>0</v>
      </c>
      <c r="BG83" s="199">
        <f t="shared" si="6"/>
        <v>0</v>
      </c>
      <c r="BH83" s="199">
        <f t="shared" si="7"/>
        <v>0</v>
      </c>
      <c r="BI83" s="199">
        <f t="shared" si="8"/>
        <v>0</v>
      </c>
      <c r="BJ83" s="20" t="s">
        <v>77</v>
      </c>
      <c r="BK83" s="199">
        <f t="shared" si="9"/>
        <v>0</v>
      </c>
      <c r="BL83" s="20" t="s">
        <v>137</v>
      </c>
      <c r="BM83" s="20" t="s">
        <v>415</v>
      </c>
    </row>
    <row r="84" spans="2:65" s="1" customFormat="1" ht="25.5" customHeight="1">
      <c r="B84" s="37"/>
      <c r="C84" s="200" t="s">
        <v>144</v>
      </c>
      <c r="D84" s="200" t="s">
        <v>174</v>
      </c>
      <c r="E84" s="201" t="s">
        <v>416</v>
      </c>
      <c r="F84" s="202" t="s">
        <v>417</v>
      </c>
      <c r="G84" s="203" t="s">
        <v>418</v>
      </c>
      <c r="H84" s="204">
        <v>10</v>
      </c>
      <c r="I84" s="205"/>
      <c r="J84" s="206">
        <f t="shared" si="0"/>
        <v>0</v>
      </c>
      <c r="K84" s="202" t="s">
        <v>401</v>
      </c>
      <c r="L84" s="207"/>
      <c r="M84" s="208" t="s">
        <v>21</v>
      </c>
      <c r="N84" s="209" t="s">
        <v>40</v>
      </c>
      <c r="O84" s="38"/>
      <c r="P84" s="197">
        <f t="shared" si="1"/>
        <v>0</v>
      </c>
      <c r="Q84" s="197">
        <v>0</v>
      </c>
      <c r="R84" s="197">
        <f t="shared" si="2"/>
        <v>0</v>
      </c>
      <c r="S84" s="197">
        <v>0</v>
      </c>
      <c r="T84" s="198">
        <f t="shared" si="3"/>
        <v>0</v>
      </c>
      <c r="AR84" s="20" t="s">
        <v>147</v>
      </c>
      <c r="AT84" s="20" t="s">
        <v>174</v>
      </c>
      <c r="AU84" s="20" t="s">
        <v>77</v>
      </c>
      <c r="AY84" s="20" t="s">
        <v>130</v>
      </c>
      <c r="BE84" s="199">
        <f t="shared" si="4"/>
        <v>0</v>
      </c>
      <c r="BF84" s="199">
        <f t="shared" si="5"/>
        <v>0</v>
      </c>
      <c r="BG84" s="199">
        <f t="shared" si="6"/>
        <v>0</v>
      </c>
      <c r="BH84" s="199">
        <f t="shared" si="7"/>
        <v>0</v>
      </c>
      <c r="BI84" s="199">
        <f t="shared" si="8"/>
        <v>0</v>
      </c>
      <c r="BJ84" s="20" t="s">
        <v>77</v>
      </c>
      <c r="BK84" s="199">
        <f t="shared" si="9"/>
        <v>0</v>
      </c>
      <c r="BL84" s="20" t="s">
        <v>137</v>
      </c>
      <c r="BM84" s="20" t="s">
        <v>419</v>
      </c>
    </row>
    <row r="85" spans="2:65" s="1" customFormat="1" ht="16.5" customHeight="1">
      <c r="B85" s="37"/>
      <c r="C85" s="188" t="s">
        <v>155</v>
      </c>
      <c r="D85" s="188" t="s">
        <v>132</v>
      </c>
      <c r="E85" s="189" t="s">
        <v>420</v>
      </c>
      <c r="F85" s="190" t="s">
        <v>421</v>
      </c>
      <c r="G85" s="191" t="s">
        <v>418</v>
      </c>
      <c r="H85" s="192">
        <v>200</v>
      </c>
      <c r="I85" s="193"/>
      <c r="J85" s="194">
        <f t="shared" si="0"/>
        <v>0</v>
      </c>
      <c r="K85" s="190" t="s">
        <v>401</v>
      </c>
      <c r="L85" s="57"/>
      <c r="M85" s="195" t="s">
        <v>21</v>
      </c>
      <c r="N85" s="196" t="s">
        <v>40</v>
      </c>
      <c r="O85" s="38"/>
      <c r="P85" s="197">
        <f t="shared" si="1"/>
        <v>0</v>
      </c>
      <c r="Q85" s="197">
        <v>0</v>
      </c>
      <c r="R85" s="197">
        <f t="shared" si="2"/>
        <v>0</v>
      </c>
      <c r="S85" s="197">
        <v>0</v>
      </c>
      <c r="T85" s="198">
        <f t="shared" si="3"/>
        <v>0</v>
      </c>
      <c r="AR85" s="20" t="s">
        <v>137</v>
      </c>
      <c r="AT85" s="20" t="s">
        <v>132</v>
      </c>
      <c r="AU85" s="20" t="s">
        <v>77</v>
      </c>
      <c r="AY85" s="20" t="s">
        <v>130</v>
      </c>
      <c r="BE85" s="199">
        <f t="shared" si="4"/>
        <v>0</v>
      </c>
      <c r="BF85" s="199">
        <f t="shared" si="5"/>
        <v>0</v>
      </c>
      <c r="BG85" s="199">
        <f t="shared" si="6"/>
        <v>0</v>
      </c>
      <c r="BH85" s="199">
        <f t="shared" si="7"/>
        <v>0</v>
      </c>
      <c r="BI85" s="199">
        <f t="shared" si="8"/>
        <v>0</v>
      </c>
      <c r="BJ85" s="20" t="s">
        <v>77</v>
      </c>
      <c r="BK85" s="199">
        <f t="shared" si="9"/>
        <v>0</v>
      </c>
      <c r="BL85" s="20" t="s">
        <v>137</v>
      </c>
      <c r="BM85" s="20" t="s">
        <v>422</v>
      </c>
    </row>
    <row r="86" spans="2:65" s="1" customFormat="1" ht="25.5" customHeight="1">
      <c r="B86" s="37"/>
      <c r="C86" s="188" t="s">
        <v>147</v>
      </c>
      <c r="D86" s="188" t="s">
        <v>132</v>
      </c>
      <c r="E86" s="189" t="s">
        <v>423</v>
      </c>
      <c r="F86" s="190" t="s">
        <v>424</v>
      </c>
      <c r="G86" s="191" t="s">
        <v>177</v>
      </c>
      <c r="H86" s="192">
        <v>120</v>
      </c>
      <c r="I86" s="193"/>
      <c r="J86" s="194">
        <f t="shared" si="0"/>
        <v>0</v>
      </c>
      <c r="K86" s="190" t="s">
        <v>401</v>
      </c>
      <c r="L86" s="57"/>
      <c r="M86" s="195" t="s">
        <v>21</v>
      </c>
      <c r="N86" s="196" t="s">
        <v>40</v>
      </c>
      <c r="O86" s="38"/>
      <c r="P86" s="197">
        <f t="shared" si="1"/>
        <v>0</v>
      </c>
      <c r="Q86" s="197">
        <v>0</v>
      </c>
      <c r="R86" s="197">
        <f t="shared" si="2"/>
        <v>0</v>
      </c>
      <c r="S86" s="197">
        <v>0</v>
      </c>
      <c r="T86" s="198">
        <f t="shared" si="3"/>
        <v>0</v>
      </c>
      <c r="AR86" s="20" t="s">
        <v>137</v>
      </c>
      <c r="AT86" s="20" t="s">
        <v>132</v>
      </c>
      <c r="AU86" s="20" t="s">
        <v>77</v>
      </c>
      <c r="AY86" s="20" t="s">
        <v>130</v>
      </c>
      <c r="BE86" s="199">
        <f t="shared" si="4"/>
        <v>0</v>
      </c>
      <c r="BF86" s="199">
        <f t="shared" si="5"/>
        <v>0</v>
      </c>
      <c r="BG86" s="199">
        <f t="shared" si="6"/>
        <v>0</v>
      </c>
      <c r="BH86" s="199">
        <f t="shared" si="7"/>
        <v>0</v>
      </c>
      <c r="BI86" s="199">
        <f t="shared" si="8"/>
        <v>0</v>
      </c>
      <c r="BJ86" s="20" t="s">
        <v>77</v>
      </c>
      <c r="BK86" s="199">
        <f t="shared" si="9"/>
        <v>0</v>
      </c>
      <c r="BL86" s="20" t="s">
        <v>137</v>
      </c>
      <c r="BM86" s="20" t="s">
        <v>79</v>
      </c>
    </row>
    <row r="87" spans="2:65" s="1" customFormat="1" ht="25.5" customHeight="1">
      <c r="B87" s="37"/>
      <c r="C87" s="200" t="s">
        <v>163</v>
      </c>
      <c r="D87" s="200" t="s">
        <v>174</v>
      </c>
      <c r="E87" s="201" t="s">
        <v>425</v>
      </c>
      <c r="F87" s="202" t="s">
        <v>426</v>
      </c>
      <c r="G87" s="203" t="s">
        <v>177</v>
      </c>
      <c r="H87" s="204">
        <v>120</v>
      </c>
      <c r="I87" s="205"/>
      <c r="J87" s="206">
        <f t="shared" si="0"/>
        <v>0</v>
      </c>
      <c r="K87" s="202" t="s">
        <v>401</v>
      </c>
      <c r="L87" s="207"/>
      <c r="M87" s="208" t="s">
        <v>21</v>
      </c>
      <c r="N87" s="209" t="s">
        <v>40</v>
      </c>
      <c r="O87" s="38"/>
      <c r="P87" s="197">
        <f t="shared" si="1"/>
        <v>0</v>
      </c>
      <c r="Q87" s="197">
        <v>0</v>
      </c>
      <c r="R87" s="197">
        <f t="shared" si="2"/>
        <v>0</v>
      </c>
      <c r="S87" s="197">
        <v>0</v>
      </c>
      <c r="T87" s="198">
        <f t="shared" si="3"/>
        <v>0</v>
      </c>
      <c r="AR87" s="20" t="s">
        <v>147</v>
      </c>
      <c r="AT87" s="20" t="s">
        <v>174</v>
      </c>
      <c r="AU87" s="20" t="s">
        <v>77</v>
      </c>
      <c r="AY87" s="20" t="s">
        <v>130</v>
      </c>
      <c r="BE87" s="199">
        <f t="shared" si="4"/>
        <v>0</v>
      </c>
      <c r="BF87" s="199">
        <f t="shared" si="5"/>
        <v>0</v>
      </c>
      <c r="BG87" s="199">
        <f t="shared" si="6"/>
        <v>0</v>
      </c>
      <c r="BH87" s="199">
        <f t="shared" si="7"/>
        <v>0</v>
      </c>
      <c r="BI87" s="199">
        <f t="shared" si="8"/>
        <v>0</v>
      </c>
      <c r="BJ87" s="20" t="s">
        <v>77</v>
      </c>
      <c r="BK87" s="199">
        <f t="shared" si="9"/>
        <v>0</v>
      </c>
      <c r="BL87" s="20" t="s">
        <v>137</v>
      </c>
      <c r="BM87" s="20" t="s">
        <v>137</v>
      </c>
    </row>
    <row r="88" spans="2:65" s="1" customFormat="1" ht="25.5" customHeight="1">
      <c r="B88" s="37"/>
      <c r="C88" s="188" t="s">
        <v>151</v>
      </c>
      <c r="D88" s="188" t="s">
        <v>132</v>
      </c>
      <c r="E88" s="189" t="s">
        <v>427</v>
      </c>
      <c r="F88" s="190" t="s">
        <v>428</v>
      </c>
      <c r="G88" s="191" t="s">
        <v>177</v>
      </c>
      <c r="H88" s="192">
        <v>42</v>
      </c>
      <c r="I88" s="193"/>
      <c r="J88" s="194">
        <f t="shared" si="0"/>
        <v>0</v>
      </c>
      <c r="K88" s="190" t="s">
        <v>401</v>
      </c>
      <c r="L88" s="57"/>
      <c r="M88" s="195" t="s">
        <v>21</v>
      </c>
      <c r="N88" s="196" t="s">
        <v>40</v>
      </c>
      <c r="O88" s="38"/>
      <c r="P88" s="197">
        <f t="shared" si="1"/>
        <v>0</v>
      </c>
      <c r="Q88" s="197">
        <v>0</v>
      </c>
      <c r="R88" s="197">
        <f t="shared" si="2"/>
        <v>0</v>
      </c>
      <c r="S88" s="197">
        <v>0</v>
      </c>
      <c r="T88" s="198">
        <f t="shared" si="3"/>
        <v>0</v>
      </c>
      <c r="AR88" s="20" t="s">
        <v>137</v>
      </c>
      <c r="AT88" s="20" t="s">
        <v>132</v>
      </c>
      <c r="AU88" s="20" t="s">
        <v>77</v>
      </c>
      <c r="AY88" s="20" t="s">
        <v>130</v>
      </c>
      <c r="BE88" s="199">
        <f t="shared" si="4"/>
        <v>0</v>
      </c>
      <c r="BF88" s="199">
        <f t="shared" si="5"/>
        <v>0</v>
      </c>
      <c r="BG88" s="199">
        <f t="shared" si="6"/>
        <v>0</v>
      </c>
      <c r="BH88" s="199">
        <f t="shared" si="7"/>
        <v>0</v>
      </c>
      <c r="BI88" s="199">
        <f t="shared" si="8"/>
        <v>0</v>
      </c>
      <c r="BJ88" s="20" t="s">
        <v>77</v>
      </c>
      <c r="BK88" s="199">
        <f t="shared" si="9"/>
        <v>0</v>
      </c>
      <c r="BL88" s="20" t="s">
        <v>137</v>
      </c>
      <c r="BM88" s="20" t="s">
        <v>144</v>
      </c>
    </row>
    <row r="89" spans="2:65" s="1" customFormat="1" ht="25.5" customHeight="1">
      <c r="B89" s="37"/>
      <c r="C89" s="200" t="s">
        <v>170</v>
      </c>
      <c r="D89" s="200" t="s">
        <v>174</v>
      </c>
      <c r="E89" s="201" t="s">
        <v>429</v>
      </c>
      <c r="F89" s="202" t="s">
        <v>430</v>
      </c>
      <c r="G89" s="203" t="s">
        <v>177</v>
      </c>
      <c r="H89" s="204">
        <v>44</v>
      </c>
      <c r="I89" s="205"/>
      <c r="J89" s="206">
        <f t="shared" si="0"/>
        <v>0</v>
      </c>
      <c r="K89" s="202" t="s">
        <v>401</v>
      </c>
      <c r="L89" s="207"/>
      <c r="M89" s="208" t="s">
        <v>21</v>
      </c>
      <c r="N89" s="209" t="s">
        <v>40</v>
      </c>
      <c r="O89" s="38"/>
      <c r="P89" s="197">
        <f t="shared" si="1"/>
        <v>0</v>
      </c>
      <c r="Q89" s="197">
        <v>0</v>
      </c>
      <c r="R89" s="197">
        <f t="shared" si="2"/>
        <v>0</v>
      </c>
      <c r="S89" s="197">
        <v>0</v>
      </c>
      <c r="T89" s="198">
        <f t="shared" si="3"/>
        <v>0</v>
      </c>
      <c r="AR89" s="20" t="s">
        <v>147</v>
      </c>
      <c r="AT89" s="20" t="s">
        <v>174</v>
      </c>
      <c r="AU89" s="20" t="s">
        <v>77</v>
      </c>
      <c r="AY89" s="20" t="s">
        <v>130</v>
      </c>
      <c r="BE89" s="199">
        <f t="shared" si="4"/>
        <v>0</v>
      </c>
      <c r="BF89" s="199">
        <f t="shared" si="5"/>
        <v>0</v>
      </c>
      <c r="BG89" s="199">
        <f t="shared" si="6"/>
        <v>0</v>
      </c>
      <c r="BH89" s="199">
        <f t="shared" si="7"/>
        <v>0</v>
      </c>
      <c r="BI89" s="199">
        <f t="shared" si="8"/>
        <v>0</v>
      </c>
      <c r="BJ89" s="20" t="s">
        <v>77</v>
      </c>
      <c r="BK89" s="199">
        <f t="shared" si="9"/>
        <v>0</v>
      </c>
      <c r="BL89" s="20" t="s">
        <v>137</v>
      </c>
      <c r="BM89" s="20" t="s">
        <v>147</v>
      </c>
    </row>
    <row r="90" spans="2:65" s="1" customFormat="1" ht="25.5" customHeight="1">
      <c r="B90" s="37"/>
      <c r="C90" s="188" t="s">
        <v>154</v>
      </c>
      <c r="D90" s="188" t="s">
        <v>132</v>
      </c>
      <c r="E90" s="189" t="s">
        <v>431</v>
      </c>
      <c r="F90" s="190" t="s">
        <v>432</v>
      </c>
      <c r="G90" s="191" t="s">
        <v>177</v>
      </c>
      <c r="H90" s="192">
        <v>34</v>
      </c>
      <c r="I90" s="193"/>
      <c r="J90" s="194">
        <f t="shared" si="0"/>
        <v>0</v>
      </c>
      <c r="K90" s="190" t="s">
        <v>401</v>
      </c>
      <c r="L90" s="57"/>
      <c r="M90" s="195" t="s">
        <v>21</v>
      </c>
      <c r="N90" s="196" t="s">
        <v>40</v>
      </c>
      <c r="O90" s="38"/>
      <c r="P90" s="197">
        <f t="shared" si="1"/>
        <v>0</v>
      </c>
      <c r="Q90" s="197">
        <v>0</v>
      </c>
      <c r="R90" s="197">
        <f t="shared" si="2"/>
        <v>0</v>
      </c>
      <c r="S90" s="197">
        <v>0</v>
      </c>
      <c r="T90" s="198">
        <f t="shared" si="3"/>
        <v>0</v>
      </c>
      <c r="AR90" s="20" t="s">
        <v>137</v>
      </c>
      <c r="AT90" s="20" t="s">
        <v>132</v>
      </c>
      <c r="AU90" s="20" t="s">
        <v>77</v>
      </c>
      <c r="AY90" s="20" t="s">
        <v>130</v>
      </c>
      <c r="BE90" s="199">
        <f t="shared" si="4"/>
        <v>0</v>
      </c>
      <c r="BF90" s="199">
        <f t="shared" si="5"/>
        <v>0</v>
      </c>
      <c r="BG90" s="199">
        <f t="shared" si="6"/>
        <v>0</v>
      </c>
      <c r="BH90" s="199">
        <f t="shared" si="7"/>
        <v>0</v>
      </c>
      <c r="BI90" s="199">
        <f t="shared" si="8"/>
        <v>0</v>
      </c>
      <c r="BJ90" s="20" t="s">
        <v>77</v>
      </c>
      <c r="BK90" s="199">
        <f t="shared" si="9"/>
        <v>0</v>
      </c>
      <c r="BL90" s="20" t="s">
        <v>137</v>
      </c>
      <c r="BM90" s="20" t="s">
        <v>151</v>
      </c>
    </row>
    <row r="91" spans="2:65" s="1" customFormat="1" ht="25.5" customHeight="1">
      <c r="B91" s="37"/>
      <c r="C91" s="188" t="s">
        <v>179</v>
      </c>
      <c r="D91" s="188" t="s">
        <v>132</v>
      </c>
      <c r="E91" s="189" t="s">
        <v>433</v>
      </c>
      <c r="F91" s="190" t="s">
        <v>434</v>
      </c>
      <c r="G91" s="191" t="s">
        <v>182</v>
      </c>
      <c r="H91" s="192">
        <v>2</v>
      </c>
      <c r="I91" s="193"/>
      <c r="J91" s="194">
        <f t="shared" si="0"/>
        <v>0</v>
      </c>
      <c r="K91" s="190" t="s">
        <v>401</v>
      </c>
      <c r="L91" s="57"/>
      <c r="M91" s="195" t="s">
        <v>21</v>
      </c>
      <c r="N91" s="196" t="s">
        <v>40</v>
      </c>
      <c r="O91" s="38"/>
      <c r="P91" s="197">
        <f t="shared" si="1"/>
        <v>0</v>
      </c>
      <c r="Q91" s="197">
        <v>0</v>
      </c>
      <c r="R91" s="197">
        <f t="shared" si="2"/>
        <v>0</v>
      </c>
      <c r="S91" s="197">
        <v>0</v>
      </c>
      <c r="T91" s="198">
        <f t="shared" si="3"/>
        <v>0</v>
      </c>
      <c r="AR91" s="20" t="s">
        <v>137</v>
      </c>
      <c r="AT91" s="20" t="s">
        <v>132</v>
      </c>
      <c r="AU91" s="20" t="s">
        <v>77</v>
      </c>
      <c r="AY91" s="20" t="s">
        <v>130</v>
      </c>
      <c r="BE91" s="199">
        <f t="shared" si="4"/>
        <v>0</v>
      </c>
      <c r="BF91" s="199">
        <f t="shared" si="5"/>
        <v>0</v>
      </c>
      <c r="BG91" s="199">
        <f t="shared" si="6"/>
        <v>0</v>
      </c>
      <c r="BH91" s="199">
        <f t="shared" si="7"/>
        <v>0</v>
      </c>
      <c r="BI91" s="199">
        <f t="shared" si="8"/>
        <v>0</v>
      </c>
      <c r="BJ91" s="20" t="s">
        <v>77</v>
      </c>
      <c r="BK91" s="199">
        <f t="shared" si="9"/>
        <v>0</v>
      </c>
      <c r="BL91" s="20" t="s">
        <v>137</v>
      </c>
      <c r="BM91" s="20" t="s">
        <v>154</v>
      </c>
    </row>
    <row r="92" spans="2:65" s="1" customFormat="1" ht="25.5" customHeight="1">
      <c r="B92" s="37"/>
      <c r="C92" s="188" t="s">
        <v>159</v>
      </c>
      <c r="D92" s="188" t="s">
        <v>132</v>
      </c>
      <c r="E92" s="189" t="s">
        <v>435</v>
      </c>
      <c r="F92" s="190" t="s">
        <v>436</v>
      </c>
      <c r="G92" s="191" t="s">
        <v>182</v>
      </c>
      <c r="H92" s="192">
        <v>12</v>
      </c>
      <c r="I92" s="193"/>
      <c r="J92" s="194">
        <f t="shared" si="0"/>
        <v>0</v>
      </c>
      <c r="K92" s="190" t="s">
        <v>401</v>
      </c>
      <c r="L92" s="57"/>
      <c r="M92" s="195" t="s">
        <v>21</v>
      </c>
      <c r="N92" s="196" t="s">
        <v>40</v>
      </c>
      <c r="O92" s="38"/>
      <c r="P92" s="197">
        <f t="shared" si="1"/>
        <v>0</v>
      </c>
      <c r="Q92" s="197">
        <v>0</v>
      </c>
      <c r="R92" s="197">
        <f t="shared" si="2"/>
        <v>0</v>
      </c>
      <c r="S92" s="197">
        <v>0</v>
      </c>
      <c r="T92" s="198">
        <f t="shared" si="3"/>
        <v>0</v>
      </c>
      <c r="AR92" s="20" t="s">
        <v>137</v>
      </c>
      <c r="AT92" s="20" t="s">
        <v>132</v>
      </c>
      <c r="AU92" s="20" t="s">
        <v>77</v>
      </c>
      <c r="AY92" s="20" t="s">
        <v>130</v>
      </c>
      <c r="BE92" s="199">
        <f t="shared" si="4"/>
        <v>0</v>
      </c>
      <c r="BF92" s="199">
        <f t="shared" si="5"/>
        <v>0</v>
      </c>
      <c r="BG92" s="199">
        <f t="shared" si="6"/>
        <v>0</v>
      </c>
      <c r="BH92" s="199">
        <f t="shared" si="7"/>
        <v>0</v>
      </c>
      <c r="BI92" s="199">
        <f t="shared" si="8"/>
        <v>0</v>
      </c>
      <c r="BJ92" s="20" t="s">
        <v>77</v>
      </c>
      <c r="BK92" s="199">
        <f t="shared" si="9"/>
        <v>0</v>
      </c>
      <c r="BL92" s="20" t="s">
        <v>137</v>
      </c>
      <c r="BM92" s="20" t="s">
        <v>159</v>
      </c>
    </row>
    <row r="93" spans="2:65" s="1" customFormat="1" ht="16.5" customHeight="1">
      <c r="B93" s="37"/>
      <c r="C93" s="188" t="s">
        <v>10</v>
      </c>
      <c r="D93" s="188" t="s">
        <v>132</v>
      </c>
      <c r="E93" s="189" t="s">
        <v>437</v>
      </c>
      <c r="F93" s="190" t="s">
        <v>438</v>
      </c>
      <c r="G93" s="191" t="s">
        <v>182</v>
      </c>
      <c r="H93" s="192">
        <v>4</v>
      </c>
      <c r="I93" s="193"/>
      <c r="J93" s="194">
        <f t="shared" si="0"/>
        <v>0</v>
      </c>
      <c r="K93" s="190" t="s">
        <v>401</v>
      </c>
      <c r="L93" s="57"/>
      <c r="M93" s="195" t="s">
        <v>21</v>
      </c>
      <c r="N93" s="196" t="s">
        <v>40</v>
      </c>
      <c r="O93" s="38"/>
      <c r="P93" s="197">
        <f t="shared" si="1"/>
        <v>0</v>
      </c>
      <c r="Q93" s="197">
        <v>0</v>
      </c>
      <c r="R93" s="197">
        <f t="shared" si="2"/>
        <v>0</v>
      </c>
      <c r="S93" s="197">
        <v>0</v>
      </c>
      <c r="T93" s="198">
        <f t="shared" si="3"/>
        <v>0</v>
      </c>
      <c r="AR93" s="20" t="s">
        <v>137</v>
      </c>
      <c r="AT93" s="20" t="s">
        <v>132</v>
      </c>
      <c r="AU93" s="20" t="s">
        <v>77</v>
      </c>
      <c r="AY93" s="20" t="s">
        <v>130</v>
      </c>
      <c r="BE93" s="199">
        <f t="shared" si="4"/>
        <v>0</v>
      </c>
      <c r="BF93" s="199">
        <f t="shared" si="5"/>
        <v>0</v>
      </c>
      <c r="BG93" s="199">
        <f t="shared" si="6"/>
        <v>0</v>
      </c>
      <c r="BH93" s="199">
        <f t="shared" si="7"/>
        <v>0</v>
      </c>
      <c r="BI93" s="199">
        <f t="shared" si="8"/>
        <v>0</v>
      </c>
      <c r="BJ93" s="20" t="s">
        <v>77</v>
      </c>
      <c r="BK93" s="199">
        <f t="shared" si="9"/>
        <v>0</v>
      </c>
      <c r="BL93" s="20" t="s">
        <v>137</v>
      </c>
      <c r="BM93" s="20" t="s">
        <v>162</v>
      </c>
    </row>
    <row r="94" spans="2:65" s="1" customFormat="1" ht="25.5" customHeight="1">
      <c r="B94" s="37"/>
      <c r="C94" s="188" t="s">
        <v>198</v>
      </c>
      <c r="D94" s="188" t="s">
        <v>132</v>
      </c>
      <c r="E94" s="189" t="s">
        <v>439</v>
      </c>
      <c r="F94" s="190" t="s">
        <v>440</v>
      </c>
      <c r="G94" s="191" t="s">
        <v>177</v>
      </c>
      <c r="H94" s="192">
        <v>13</v>
      </c>
      <c r="I94" s="193"/>
      <c r="J94" s="194">
        <f t="shared" si="0"/>
        <v>0</v>
      </c>
      <c r="K94" s="190" t="s">
        <v>401</v>
      </c>
      <c r="L94" s="57"/>
      <c r="M94" s="195" t="s">
        <v>21</v>
      </c>
      <c r="N94" s="196" t="s">
        <v>40</v>
      </c>
      <c r="O94" s="38"/>
      <c r="P94" s="197">
        <f t="shared" si="1"/>
        <v>0</v>
      </c>
      <c r="Q94" s="197">
        <v>0</v>
      </c>
      <c r="R94" s="197">
        <f t="shared" si="2"/>
        <v>0</v>
      </c>
      <c r="S94" s="197">
        <v>0</v>
      </c>
      <c r="T94" s="198">
        <f t="shared" si="3"/>
        <v>0</v>
      </c>
      <c r="AR94" s="20" t="s">
        <v>137</v>
      </c>
      <c r="AT94" s="20" t="s">
        <v>132</v>
      </c>
      <c r="AU94" s="20" t="s">
        <v>77</v>
      </c>
      <c r="AY94" s="20" t="s">
        <v>130</v>
      </c>
      <c r="BE94" s="199">
        <f t="shared" si="4"/>
        <v>0</v>
      </c>
      <c r="BF94" s="199">
        <f t="shared" si="5"/>
        <v>0</v>
      </c>
      <c r="BG94" s="199">
        <f t="shared" si="6"/>
        <v>0</v>
      </c>
      <c r="BH94" s="199">
        <f t="shared" si="7"/>
        <v>0</v>
      </c>
      <c r="BI94" s="199">
        <f t="shared" si="8"/>
        <v>0</v>
      </c>
      <c r="BJ94" s="20" t="s">
        <v>77</v>
      </c>
      <c r="BK94" s="199">
        <f t="shared" si="9"/>
        <v>0</v>
      </c>
      <c r="BL94" s="20" t="s">
        <v>137</v>
      </c>
      <c r="BM94" s="20" t="s">
        <v>169</v>
      </c>
    </row>
    <row r="95" spans="2:65" s="1" customFormat="1" ht="25.5" customHeight="1">
      <c r="B95" s="37"/>
      <c r="C95" s="188" t="s">
        <v>166</v>
      </c>
      <c r="D95" s="188" t="s">
        <v>132</v>
      </c>
      <c r="E95" s="189" t="s">
        <v>441</v>
      </c>
      <c r="F95" s="190" t="s">
        <v>442</v>
      </c>
      <c r="G95" s="191" t="s">
        <v>177</v>
      </c>
      <c r="H95" s="192">
        <v>347</v>
      </c>
      <c r="I95" s="193"/>
      <c r="J95" s="194">
        <f t="shared" si="0"/>
        <v>0</v>
      </c>
      <c r="K95" s="190" t="s">
        <v>401</v>
      </c>
      <c r="L95" s="57"/>
      <c r="M95" s="195" t="s">
        <v>21</v>
      </c>
      <c r="N95" s="196" t="s">
        <v>40</v>
      </c>
      <c r="O95" s="38"/>
      <c r="P95" s="197">
        <f t="shared" si="1"/>
        <v>0</v>
      </c>
      <c r="Q95" s="197">
        <v>0</v>
      </c>
      <c r="R95" s="197">
        <f t="shared" si="2"/>
        <v>0</v>
      </c>
      <c r="S95" s="197">
        <v>0</v>
      </c>
      <c r="T95" s="198">
        <f t="shared" si="3"/>
        <v>0</v>
      </c>
      <c r="AR95" s="20" t="s">
        <v>137</v>
      </c>
      <c r="AT95" s="20" t="s">
        <v>132</v>
      </c>
      <c r="AU95" s="20" t="s">
        <v>77</v>
      </c>
      <c r="AY95" s="20" t="s">
        <v>130</v>
      </c>
      <c r="BE95" s="199">
        <f t="shared" si="4"/>
        <v>0</v>
      </c>
      <c r="BF95" s="199">
        <f t="shared" si="5"/>
        <v>0</v>
      </c>
      <c r="BG95" s="199">
        <f t="shared" si="6"/>
        <v>0</v>
      </c>
      <c r="BH95" s="199">
        <f t="shared" si="7"/>
        <v>0</v>
      </c>
      <c r="BI95" s="199">
        <f t="shared" si="8"/>
        <v>0</v>
      </c>
      <c r="BJ95" s="20" t="s">
        <v>77</v>
      </c>
      <c r="BK95" s="199">
        <f t="shared" si="9"/>
        <v>0</v>
      </c>
      <c r="BL95" s="20" t="s">
        <v>137</v>
      </c>
      <c r="BM95" s="20" t="s">
        <v>173</v>
      </c>
    </row>
    <row r="96" spans="2:65" s="1" customFormat="1" ht="25.5" customHeight="1">
      <c r="B96" s="37"/>
      <c r="C96" s="188" t="s">
        <v>205</v>
      </c>
      <c r="D96" s="188" t="s">
        <v>132</v>
      </c>
      <c r="E96" s="189" t="s">
        <v>443</v>
      </c>
      <c r="F96" s="190" t="s">
        <v>444</v>
      </c>
      <c r="G96" s="191" t="s">
        <v>177</v>
      </c>
      <c r="H96" s="192">
        <v>26</v>
      </c>
      <c r="I96" s="193"/>
      <c r="J96" s="194">
        <f t="shared" si="0"/>
        <v>0</v>
      </c>
      <c r="K96" s="190" t="s">
        <v>401</v>
      </c>
      <c r="L96" s="57"/>
      <c r="M96" s="195" t="s">
        <v>21</v>
      </c>
      <c r="N96" s="196" t="s">
        <v>40</v>
      </c>
      <c r="O96" s="38"/>
      <c r="P96" s="197">
        <f t="shared" si="1"/>
        <v>0</v>
      </c>
      <c r="Q96" s="197">
        <v>0</v>
      </c>
      <c r="R96" s="197">
        <f t="shared" si="2"/>
        <v>0</v>
      </c>
      <c r="S96" s="197">
        <v>0</v>
      </c>
      <c r="T96" s="198">
        <f t="shared" si="3"/>
        <v>0</v>
      </c>
      <c r="AR96" s="20" t="s">
        <v>137</v>
      </c>
      <c r="AT96" s="20" t="s">
        <v>132</v>
      </c>
      <c r="AU96" s="20" t="s">
        <v>77</v>
      </c>
      <c r="AY96" s="20" t="s">
        <v>130</v>
      </c>
      <c r="BE96" s="199">
        <f t="shared" si="4"/>
        <v>0</v>
      </c>
      <c r="BF96" s="199">
        <f t="shared" si="5"/>
        <v>0</v>
      </c>
      <c r="BG96" s="199">
        <f t="shared" si="6"/>
        <v>0</v>
      </c>
      <c r="BH96" s="199">
        <f t="shared" si="7"/>
        <v>0</v>
      </c>
      <c r="BI96" s="199">
        <f t="shared" si="8"/>
        <v>0</v>
      </c>
      <c r="BJ96" s="20" t="s">
        <v>77</v>
      </c>
      <c r="BK96" s="199">
        <f t="shared" si="9"/>
        <v>0</v>
      </c>
      <c r="BL96" s="20" t="s">
        <v>137</v>
      </c>
      <c r="BM96" s="20" t="s">
        <v>178</v>
      </c>
    </row>
    <row r="97" spans="2:65" s="1" customFormat="1" ht="25.5" customHeight="1">
      <c r="B97" s="37"/>
      <c r="C97" s="188" t="s">
        <v>169</v>
      </c>
      <c r="D97" s="188" t="s">
        <v>132</v>
      </c>
      <c r="E97" s="189" t="s">
        <v>445</v>
      </c>
      <c r="F97" s="190" t="s">
        <v>446</v>
      </c>
      <c r="G97" s="191" t="s">
        <v>182</v>
      </c>
      <c r="H97" s="192">
        <v>6</v>
      </c>
      <c r="I97" s="193"/>
      <c r="J97" s="194">
        <f t="shared" si="0"/>
        <v>0</v>
      </c>
      <c r="K97" s="190" t="s">
        <v>401</v>
      </c>
      <c r="L97" s="57"/>
      <c r="M97" s="195" t="s">
        <v>21</v>
      </c>
      <c r="N97" s="196" t="s">
        <v>40</v>
      </c>
      <c r="O97" s="38"/>
      <c r="P97" s="197">
        <f t="shared" si="1"/>
        <v>0</v>
      </c>
      <c r="Q97" s="197">
        <v>0</v>
      </c>
      <c r="R97" s="197">
        <f t="shared" si="2"/>
        <v>0</v>
      </c>
      <c r="S97" s="197">
        <v>0</v>
      </c>
      <c r="T97" s="198">
        <f t="shared" si="3"/>
        <v>0</v>
      </c>
      <c r="AR97" s="20" t="s">
        <v>137</v>
      </c>
      <c r="AT97" s="20" t="s">
        <v>132</v>
      </c>
      <c r="AU97" s="20" t="s">
        <v>77</v>
      </c>
      <c r="AY97" s="20" t="s">
        <v>130</v>
      </c>
      <c r="BE97" s="199">
        <f t="shared" si="4"/>
        <v>0</v>
      </c>
      <c r="BF97" s="199">
        <f t="shared" si="5"/>
        <v>0</v>
      </c>
      <c r="BG97" s="199">
        <f t="shared" si="6"/>
        <v>0</v>
      </c>
      <c r="BH97" s="199">
        <f t="shared" si="7"/>
        <v>0</v>
      </c>
      <c r="BI97" s="199">
        <f t="shared" si="8"/>
        <v>0</v>
      </c>
      <c r="BJ97" s="20" t="s">
        <v>77</v>
      </c>
      <c r="BK97" s="199">
        <f t="shared" si="9"/>
        <v>0</v>
      </c>
      <c r="BL97" s="20" t="s">
        <v>137</v>
      </c>
      <c r="BM97" s="20" t="s">
        <v>183</v>
      </c>
    </row>
    <row r="98" spans="2:65" s="1" customFormat="1" ht="16.5" customHeight="1">
      <c r="B98" s="37"/>
      <c r="C98" s="200" t="s">
        <v>9</v>
      </c>
      <c r="D98" s="200" t="s">
        <v>174</v>
      </c>
      <c r="E98" s="201" t="s">
        <v>447</v>
      </c>
      <c r="F98" s="202" t="s">
        <v>448</v>
      </c>
      <c r="G98" s="203" t="s">
        <v>177</v>
      </c>
      <c r="H98" s="204">
        <v>60</v>
      </c>
      <c r="I98" s="205"/>
      <c r="J98" s="206">
        <f t="shared" si="0"/>
        <v>0</v>
      </c>
      <c r="K98" s="202" t="s">
        <v>401</v>
      </c>
      <c r="L98" s="207"/>
      <c r="M98" s="208" t="s">
        <v>21</v>
      </c>
      <c r="N98" s="209" t="s">
        <v>40</v>
      </c>
      <c r="O98" s="38"/>
      <c r="P98" s="197">
        <f t="shared" si="1"/>
        <v>0</v>
      </c>
      <c r="Q98" s="197">
        <v>0</v>
      </c>
      <c r="R98" s="197">
        <f t="shared" si="2"/>
        <v>0</v>
      </c>
      <c r="S98" s="197">
        <v>0</v>
      </c>
      <c r="T98" s="198">
        <f t="shared" si="3"/>
        <v>0</v>
      </c>
      <c r="AR98" s="20" t="s">
        <v>147</v>
      </c>
      <c r="AT98" s="20" t="s">
        <v>174</v>
      </c>
      <c r="AU98" s="20" t="s">
        <v>77</v>
      </c>
      <c r="AY98" s="20" t="s">
        <v>130</v>
      </c>
      <c r="BE98" s="199">
        <f t="shared" si="4"/>
        <v>0</v>
      </c>
      <c r="BF98" s="199">
        <f t="shared" si="5"/>
        <v>0</v>
      </c>
      <c r="BG98" s="199">
        <f t="shared" si="6"/>
        <v>0</v>
      </c>
      <c r="BH98" s="199">
        <f t="shared" si="7"/>
        <v>0</v>
      </c>
      <c r="BI98" s="199">
        <f t="shared" si="8"/>
        <v>0</v>
      </c>
      <c r="BJ98" s="20" t="s">
        <v>77</v>
      </c>
      <c r="BK98" s="199">
        <f t="shared" si="9"/>
        <v>0</v>
      </c>
      <c r="BL98" s="20" t="s">
        <v>137</v>
      </c>
      <c r="BM98" s="20" t="s">
        <v>186</v>
      </c>
    </row>
    <row r="99" spans="2:65" s="1" customFormat="1" ht="25.5" customHeight="1">
      <c r="B99" s="37"/>
      <c r="C99" s="200" t="s">
        <v>173</v>
      </c>
      <c r="D99" s="200" t="s">
        <v>174</v>
      </c>
      <c r="E99" s="201" t="s">
        <v>449</v>
      </c>
      <c r="F99" s="202" t="s">
        <v>450</v>
      </c>
      <c r="G99" s="203" t="s">
        <v>177</v>
      </c>
      <c r="H99" s="204">
        <v>4.5</v>
      </c>
      <c r="I99" s="205"/>
      <c r="J99" s="206">
        <f t="shared" si="0"/>
        <v>0</v>
      </c>
      <c r="K99" s="202" t="s">
        <v>401</v>
      </c>
      <c r="L99" s="207"/>
      <c r="M99" s="208" t="s">
        <v>21</v>
      </c>
      <c r="N99" s="209" t="s">
        <v>40</v>
      </c>
      <c r="O99" s="38"/>
      <c r="P99" s="197">
        <f t="shared" si="1"/>
        <v>0</v>
      </c>
      <c r="Q99" s="197">
        <v>0</v>
      </c>
      <c r="R99" s="197">
        <f t="shared" si="2"/>
        <v>0</v>
      </c>
      <c r="S99" s="197">
        <v>0</v>
      </c>
      <c r="T99" s="198">
        <f t="shared" si="3"/>
        <v>0</v>
      </c>
      <c r="AR99" s="20" t="s">
        <v>147</v>
      </c>
      <c r="AT99" s="20" t="s">
        <v>174</v>
      </c>
      <c r="AU99" s="20" t="s">
        <v>77</v>
      </c>
      <c r="AY99" s="20" t="s">
        <v>130</v>
      </c>
      <c r="BE99" s="199">
        <f t="shared" si="4"/>
        <v>0</v>
      </c>
      <c r="BF99" s="199">
        <f t="shared" si="5"/>
        <v>0</v>
      </c>
      <c r="BG99" s="199">
        <f t="shared" si="6"/>
        <v>0</v>
      </c>
      <c r="BH99" s="199">
        <f t="shared" si="7"/>
        <v>0</v>
      </c>
      <c r="BI99" s="199">
        <f t="shared" si="8"/>
        <v>0</v>
      </c>
      <c r="BJ99" s="20" t="s">
        <v>77</v>
      </c>
      <c r="BK99" s="199">
        <f t="shared" si="9"/>
        <v>0</v>
      </c>
      <c r="BL99" s="20" t="s">
        <v>137</v>
      </c>
      <c r="BM99" s="20" t="s">
        <v>191</v>
      </c>
    </row>
    <row r="100" spans="2:65" s="1" customFormat="1" ht="16.5" customHeight="1">
      <c r="B100" s="37"/>
      <c r="C100" s="200" t="s">
        <v>220</v>
      </c>
      <c r="D100" s="200" t="s">
        <v>174</v>
      </c>
      <c r="E100" s="201" t="s">
        <v>451</v>
      </c>
      <c r="F100" s="202" t="s">
        <v>452</v>
      </c>
      <c r="G100" s="203" t="s">
        <v>182</v>
      </c>
      <c r="H100" s="204">
        <v>6</v>
      </c>
      <c r="I100" s="205"/>
      <c r="J100" s="206">
        <f t="shared" si="0"/>
        <v>0</v>
      </c>
      <c r="K100" s="202" t="s">
        <v>401</v>
      </c>
      <c r="L100" s="207"/>
      <c r="M100" s="208" t="s">
        <v>21</v>
      </c>
      <c r="N100" s="209" t="s">
        <v>40</v>
      </c>
      <c r="O100" s="38"/>
      <c r="P100" s="197">
        <f t="shared" si="1"/>
        <v>0</v>
      </c>
      <c r="Q100" s="197">
        <v>0</v>
      </c>
      <c r="R100" s="197">
        <f t="shared" si="2"/>
        <v>0</v>
      </c>
      <c r="S100" s="197">
        <v>0</v>
      </c>
      <c r="T100" s="198">
        <f t="shared" si="3"/>
        <v>0</v>
      </c>
      <c r="AR100" s="20" t="s">
        <v>147</v>
      </c>
      <c r="AT100" s="20" t="s">
        <v>174</v>
      </c>
      <c r="AU100" s="20" t="s">
        <v>77</v>
      </c>
      <c r="AY100" s="20" t="s">
        <v>130</v>
      </c>
      <c r="BE100" s="199">
        <f t="shared" si="4"/>
        <v>0</v>
      </c>
      <c r="BF100" s="199">
        <f t="shared" si="5"/>
        <v>0</v>
      </c>
      <c r="BG100" s="199">
        <f t="shared" si="6"/>
        <v>0</v>
      </c>
      <c r="BH100" s="199">
        <f t="shared" si="7"/>
        <v>0</v>
      </c>
      <c r="BI100" s="199">
        <f t="shared" si="8"/>
        <v>0</v>
      </c>
      <c r="BJ100" s="20" t="s">
        <v>77</v>
      </c>
      <c r="BK100" s="199">
        <f t="shared" si="9"/>
        <v>0</v>
      </c>
      <c r="BL100" s="20" t="s">
        <v>137</v>
      </c>
      <c r="BM100" s="20" t="s">
        <v>195</v>
      </c>
    </row>
    <row r="101" spans="2:65" s="1" customFormat="1" ht="25.5" customHeight="1">
      <c r="B101" s="37"/>
      <c r="C101" s="200" t="s">
        <v>178</v>
      </c>
      <c r="D101" s="200" t="s">
        <v>174</v>
      </c>
      <c r="E101" s="201" t="s">
        <v>453</v>
      </c>
      <c r="F101" s="202" t="s">
        <v>454</v>
      </c>
      <c r="G101" s="203" t="s">
        <v>177</v>
      </c>
      <c r="H101" s="204">
        <v>160</v>
      </c>
      <c r="I101" s="205"/>
      <c r="J101" s="206">
        <f t="shared" si="0"/>
        <v>0</v>
      </c>
      <c r="K101" s="202" t="s">
        <v>401</v>
      </c>
      <c r="L101" s="207"/>
      <c r="M101" s="208" t="s">
        <v>21</v>
      </c>
      <c r="N101" s="209" t="s">
        <v>40</v>
      </c>
      <c r="O101" s="38"/>
      <c r="P101" s="197">
        <f t="shared" si="1"/>
        <v>0</v>
      </c>
      <c r="Q101" s="197">
        <v>0</v>
      </c>
      <c r="R101" s="197">
        <f t="shared" si="2"/>
        <v>0</v>
      </c>
      <c r="S101" s="197">
        <v>0</v>
      </c>
      <c r="T101" s="198">
        <f t="shared" si="3"/>
        <v>0</v>
      </c>
      <c r="AR101" s="20" t="s">
        <v>147</v>
      </c>
      <c r="AT101" s="20" t="s">
        <v>174</v>
      </c>
      <c r="AU101" s="20" t="s">
        <v>77</v>
      </c>
      <c r="AY101" s="20" t="s">
        <v>130</v>
      </c>
      <c r="BE101" s="199">
        <f t="shared" si="4"/>
        <v>0</v>
      </c>
      <c r="BF101" s="199">
        <f t="shared" si="5"/>
        <v>0</v>
      </c>
      <c r="BG101" s="199">
        <f t="shared" si="6"/>
        <v>0</v>
      </c>
      <c r="BH101" s="199">
        <f t="shared" si="7"/>
        <v>0</v>
      </c>
      <c r="BI101" s="199">
        <f t="shared" si="8"/>
        <v>0</v>
      </c>
      <c r="BJ101" s="20" t="s">
        <v>77</v>
      </c>
      <c r="BK101" s="199">
        <f t="shared" si="9"/>
        <v>0</v>
      </c>
      <c r="BL101" s="20" t="s">
        <v>137</v>
      </c>
      <c r="BM101" s="20" t="s">
        <v>201</v>
      </c>
    </row>
    <row r="102" spans="2:65" s="1" customFormat="1" ht="16.5" customHeight="1">
      <c r="B102" s="37"/>
      <c r="C102" s="188" t="s">
        <v>230</v>
      </c>
      <c r="D102" s="188" t="s">
        <v>132</v>
      </c>
      <c r="E102" s="189" t="s">
        <v>455</v>
      </c>
      <c r="F102" s="190" t="s">
        <v>456</v>
      </c>
      <c r="G102" s="191" t="s">
        <v>177</v>
      </c>
      <c r="H102" s="192">
        <v>13</v>
      </c>
      <c r="I102" s="193"/>
      <c r="J102" s="194">
        <f t="shared" si="0"/>
        <v>0</v>
      </c>
      <c r="K102" s="190" t="s">
        <v>401</v>
      </c>
      <c r="L102" s="57"/>
      <c r="M102" s="195" t="s">
        <v>21</v>
      </c>
      <c r="N102" s="196" t="s">
        <v>40</v>
      </c>
      <c r="O102" s="38"/>
      <c r="P102" s="197">
        <f t="shared" si="1"/>
        <v>0</v>
      </c>
      <c r="Q102" s="197">
        <v>0</v>
      </c>
      <c r="R102" s="197">
        <f t="shared" si="2"/>
        <v>0</v>
      </c>
      <c r="S102" s="197">
        <v>0</v>
      </c>
      <c r="T102" s="198">
        <f t="shared" si="3"/>
        <v>0</v>
      </c>
      <c r="AR102" s="20" t="s">
        <v>137</v>
      </c>
      <c r="AT102" s="20" t="s">
        <v>132</v>
      </c>
      <c r="AU102" s="20" t="s">
        <v>77</v>
      </c>
      <c r="AY102" s="20" t="s">
        <v>130</v>
      </c>
      <c r="BE102" s="199">
        <f t="shared" si="4"/>
        <v>0</v>
      </c>
      <c r="BF102" s="199">
        <f t="shared" si="5"/>
        <v>0</v>
      </c>
      <c r="BG102" s="199">
        <f t="shared" si="6"/>
        <v>0</v>
      </c>
      <c r="BH102" s="199">
        <f t="shared" si="7"/>
        <v>0</v>
      </c>
      <c r="BI102" s="199">
        <f t="shared" si="8"/>
        <v>0</v>
      </c>
      <c r="BJ102" s="20" t="s">
        <v>77</v>
      </c>
      <c r="BK102" s="199">
        <f t="shared" si="9"/>
        <v>0</v>
      </c>
      <c r="BL102" s="20" t="s">
        <v>137</v>
      </c>
      <c r="BM102" s="20" t="s">
        <v>204</v>
      </c>
    </row>
    <row r="103" spans="2:65" s="1" customFormat="1" ht="16.5" customHeight="1">
      <c r="B103" s="37"/>
      <c r="C103" s="188" t="s">
        <v>183</v>
      </c>
      <c r="D103" s="188" t="s">
        <v>132</v>
      </c>
      <c r="E103" s="189" t="s">
        <v>457</v>
      </c>
      <c r="F103" s="190" t="s">
        <v>458</v>
      </c>
      <c r="G103" s="191" t="s">
        <v>177</v>
      </c>
      <c r="H103" s="192">
        <v>37</v>
      </c>
      <c r="I103" s="193"/>
      <c r="J103" s="194">
        <f t="shared" si="0"/>
        <v>0</v>
      </c>
      <c r="K103" s="190" t="s">
        <v>401</v>
      </c>
      <c r="L103" s="57"/>
      <c r="M103" s="195" t="s">
        <v>21</v>
      </c>
      <c r="N103" s="196" t="s">
        <v>40</v>
      </c>
      <c r="O103" s="38"/>
      <c r="P103" s="197">
        <f t="shared" si="1"/>
        <v>0</v>
      </c>
      <c r="Q103" s="197">
        <v>0</v>
      </c>
      <c r="R103" s="197">
        <f t="shared" si="2"/>
        <v>0</v>
      </c>
      <c r="S103" s="197">
        <v>0</v>
      </c>
      <c r="T103" s="198">
        <f t="shared" si="3"/>
        <v>0</v>
      </c>
      <c r="AR103" s="20" t="s">
        <v>137</v>
      </c>
      <c r="AT103" s="20" t="s">
        <v>132</v>
      </c>
      <c r="AU103" s="20" t="s">
        <v>77</v>
      </c>
      <c r="AY103" s="20" t="s">
        <v>130</v>
      </c>
      <c r="BE103" s="199">
        <f t="shared" si="4"/>
        <v>0</v>
      </c>
      <c r="BF103" s="199">
        <f t="shared" si="5"/>
        <v>0</v>
      </c>
      <c r="BG103" s="199">
        <f t="shared" si="6"/>
        <v>0</v>
      </c>
      <c r="BH103" s="199">
        <f t="shared" si="7"/>
        <v>0</v>
      </c>
      <c r="BI103" s="199">
        <f t="shared" si="8"/>
        <v>0</v>
      </c>
      <c r="BJ103" s="20" t="s">
        <v>77</v>
      </c>
      <c r="BK103" s="199">
        <f t="shared" si="9"/>
        <v>0</v>
      </c>
      <c r="BL103" s="20" t="s">
        <v>137</v>
      </c>
      <c r="BM103" s="20" t="s">
        <v>208</v>
      </c>
    </row>
    <row r="104" spans="2:65" s="1" customFormat="1" ht="25.5" customHeight="1">
      <c r="B104" s="37"/>
      <c r="C104" s="188" t="s">
        <v>241</v>
      </c>
      <c r="D104" s="188" t="s">
        <v>132</v>
      </c>
      <c r="E104" s="189" t="s">
        <v>459</v>
      </c>
      <c r="F104" s="190" t="s">
        <v>460</v>
      </c>
      <c r="G104" s="191" t="s">
        <v>177</v>
      </c>
      <c r="H104" s="192">
        <v>51</v>
      </c>
      <c r="I104" s="193"/>
      <c r="J104" s="194">
        <f t="shared" si="0"/>
        <v>0</v>
      </c>
      <c r="K104" s="190" t="s">
        <v>401</v>
      </c>
      <c r="L104" s="57"/>
      <c r="M104" s="195" t="s">
        <v>21</v>
      </c>
      <c r="N104" s="196" t="s">
        <v>40</v>
      </c>
      <c r="O104" s="38"/>
      <c r="P104" s="197">
        <f t="shared" si="1"/>
        <v>0</v>
      </c>
      <c r="Q104" s="197">
        <v>0</v>
      </c>
      <c r="R104" s="197">
        <f t="shared" si="2"/>
        <v>0</v>
      </c>
      <c r="S104" s="197">
        <v>0</v>
      </c>
      <c r="T104" s="198">
        <f t="shared" si="3"/>
        <v>0</v>
      </c>
      <c r="AR104" s="20" t="s">
        <v>137</v>
      </c>
      <c r="AT104" s="20" t="s">
        <v>132</v>
      </c>
      <c r="AU104" s="20" t="s">
        <v>77</v>
      </c>
      <c r="AY104" s="20" t="s">
        <v>130</v>
      </c>
      <c r="BE104" s="199">
        <f t="shared" si="4"/>
        <v>0</v>
      </c>
      <c r="BF104" s="199">
        <f t="shared" si="5"/>
        <v>0</v>
      </c>
      <c r="BG104" s="199">
        <f t="shared" si="6"/>
        <v>0</v>
      </c>
      <c r="BH104" s="199">
        <f t="shared" si="7"/>
        <v>0</v>
      </c>
      <c r="BI104" s="199">
        <f t="shared" si="8"/>
        <v>0</v>
      </c>
      <c r="BJ104" s="20" t="s">
        <v>77</v>
      </c>
      <c r="BK104" s="199">
        <f t="shared" si="9"/>
        <v>0</v>
      </c>
      <c r="BL104" s="20" t="s">
        <v>137</v>
      </c>
      <c r="BM104" s="20" t="s">
        <v>211</v>
      </c>
    </row>
    <row r="105" spans="2:65" s="1" customFormat="1" ht="16.5" customHeight="1">
      <c r="B105" s="37"/>
      <c r="C105" s="200" t="s">
        <v>186</v>
      </c>
      <c r="D105" s="200" t="s">
        <v>174</v>
      </c>
      <c r="E105" s="201" t="s">
        <v>461</v>
      </c>
      <c r="F105" s="202" t="s">
        <v>462</v>
      </c>
      <c r="G105" s="203" t="s">
        <v>177</v>
      </c>
      <c r="H105" s="204">
        <v>20</v>
      </c>
      <c r="I105" s="205"/>
      <c r="J105" s="206">
        <f t="shared" si="0"/>
        <v>0</v>
      </c>
      <c r="K105" s="202" t="s">
        <v>401</v>
      </c>
      <c r="L105" s="207"/>
      <c r="M105" s="208" t="s">
        <v>21</v>
      </c>
      <c r="N105" s="209" t="s">
        <v>40</v>
      </c>
      <c r="O105" s="38"/>
      <c r="P105" s="197">
        <f t="shared" si="1"/>
        <v>0</v>
      </c>
      <c r="Q105" s="197">
        <v>0</v>
      </c>
      <c r="R105" s="197">
        <f t="shared" si="2"/>
        <v>0</v>
      </c>
      <c r="S105" s="197">
        <v>0</v>
      </c>
      <c r="T105" s="198">
        <f t="shared" si="3"/>
        <v>0</v>
      </c>
      <c r="AR105" s="20" t="s">
        <v>147</v>
      </c>
      <c r="AT105" s="20" t="s">
        <v>174</v>
      </c>
      <c r="AU105" s="20" t="s">
        <v>77</v>
      </c>
      <c r="AY105" s="20" t="s">
        <v>130</v>
      </c>
      <c r="BE105" s="199">
        <f t="shared" si="4"/>
        <v>0</v>
      </c>
      <c r="BF105" s="199">
        <f t="shared" si="5"/>
        <v>0</v>
      </c>
      <c r="BG105" s="199">
        <f t="shared" si="6"/>
        <v>0</v>
      </c>
      <c r="BH105" s="199">
        <f t="shared" si="7"/>
        <v>0</v>
      </c>
      <c r="BI105" s="199">
        <f t="shared" si="8"/>
        <v>0</v>
      </c>
      <c r="BJ105" s="20" t="s">
        <v>77</v>
      </c>
      <c r="BK105" s="199">
        <f t="shared" si="9"/>
        <v>0</v>
      </c>
      <c r="BL105" s="20" t="s">
        <v>137</v>
      </c>
      <c r="BM105" s="20" t="s">
        <v>215</v>
      </c>
    </row>
    <row r="106" spans="2:65" s="1" customFormat="1" ht="25.5" customHeight="1">
      <c r="B106" s="37"/>
      <c r="C106" s="200" t="s">
        <v>248</v>
      </c>
      <c r="D106" s="200" t="s">
        <v>174</v>
      </c>
      <c r="E106" s="201" t="s">
        <v>463</v>
      </c>
      <c r="F106" s="202" t="s">
        <v>464</v>
      </c>
      <c r="G106" s="203" t="s">
        <v>177</v>
      </c>
      <c r="H106" s="204">
        <v>100</v>
      </c>
      <c r="I106" s="205"/>
      <c r="J106" s="206">
        <f t="shared" si="0"/>
        <v>0</v>
      </c>
      <c r="K106" s="202" t="s">
        <v>401</v>
      </c>
      <c r="L106" s="207"/>
      <c r="M106" s="208" t="s">
        <v>21</v>
      </c>
      <c r="N106" s="209" t="s">
        <v>40</v>
      </c>
      <c r="O106" s="38"/>
      <c r="P106" s="197">
        <f t="shared" si="1"/>
        <v>0</v>
      </c>
      <c r="Q106" s="197">
        <v>0</v>
      </c>
      <c r="R106" s="197">
        <f t="shared" si="2"/>
        <v>0</v>
      </c>
      <c r="S106" s="197">
        <v>0</v>
      </c>
      <c r="T106" s="198">
        <f t="shared" si="3"/>
        <v>0</v>
      </c>
      <c r="AR106" s="20" t="s">
        <v>147</v>
      </c>
      <c r="AT106" s="20" t="s">
        <v>174</v>
      </c>
      <c r="AU106" s="20" t="s">
        <v>77</v>
      </c>
      <c r="AY106" s="20" t="s">
        <v>130</v>
      </c>
      <c r="BE106" s="199">
        <f t="shared" si="4"/>
        <v>0</v>
      </c>
      <c r="BF106" s="199">
        <f t="shared" si="5"/>
        <v>0</v>
      </c>
      <c r="BG106" s="199">
        <f t="shared" si="6"/>
        <v>0</v>
      </c>
      <c r="BH106" s="199">
        <f t="shared" si="7"/>
        <v>0</v>
      </c>
      <c r="BI106" s="199">
        <f t="shared" si="8"/>
        <v>0</v>
      </c>
      <c r="BJ106" s="20" t="s">
        <v>77</v>
      </c>
      <c r="BK106" s="199">
        <f t="shared" si="9"/>
        <v>0</v>
      </c>
      <c r="BL106" s="20" t="s">
        <v>137</v>
      </c>
      <c r="BM106" s="20" t="s">
        <v>219</v>
      </c>
    </row>
    <row r="107" spans="2:65" s="1" customFormat="1" ht="25.5" customHeight="1">
      <c r="B107" s="37"/>
      <c r="C107" s="200" t="s">
        <v>191</v>
      </c>
      <c r="D107" s="200" t="s">
        <v>174</v>
      </c>
      <c r="E107" s="201" t="s">
        <v>465</v>
      </c>
      <c r="F107" s="202" t="s">
        <v>466</v>
      </c>
      <c r="G107" s="203" t="s">
        <v>182</v>
      </c>
      <c r="H107" s="204">
        <v>1</v>
      </c>
      <c r="I107" s="205"/>
      <c r="J107" s="206">
        <f t="shared" si="0"/>
        <v>0</v>
      </c>
      <c r="K107" s="202" t="s">
        <v>401</v>
      </c>
      <c r="L107" s="207"/>
      <c r="M107" s="208" t="s">
        <v>21</v>
      </c>
      <c r="N107" s="209" t="s">
        <v>40</v>
      </c>
      <c r="O107" s="38"/>
      <c r="P107" s="197">
        <f t="shared" si="1"/>
        <v>0</v>
      </c>
      <c r="Q107" s="197">
        <v>0</v>
      </c>
      <c r="R107" s="197">
        <f t="shared" si="2"/>
        <v>0</v>
      </c>
      <c r="S107" s="197">
        <v>0</v>
      </c>
      <c r="T107" s="198">
        <f t="shared" si="3"/>
        <v>0</v>
      </c>
      <c r="AR107" s="20" t="s">
        <v>147</v>
      </c>
      <c r="AT107" s="20" t="s">
        <v>174</v>
      </c>
      <c r="AU107" s="20" t="s">
        <v>77</v>
      </c>
      <c r="AY107" s="20" t="s">
        <v>130</v>
      </c>
      <c r="BE107" s="199">
        <f t="shared" si="4"/>
        <v>0</v>
      </c>
      <c r="BF107" s="199">
        <f t="shared" si="5"/>
        <v>0</v>
      </c>
      <c r="BG107" s="199">
        <f t="shared" si="6"/>
        <v>0</v>
      </c>
      <c r="BH107" s="199">
        <f t="shared" si="7"/>
        <v>0</v>
      </c>
      <c r="BI107" s="199">
        <f t="shared" si="8"/>
        <v>0</v>
      </c>
      <c r="BJ107" s="20" t="s">
        <v>77</v>
      </c>
      <c r="BK107" s="199">
        <f t="shared" si="9"/>
        <v>0</v>
      </c>
      <c r="BL107" s="20" t="s">
        <v>137</v>
      </c>
      <c r="BM107" s="20" t="s">
        <v>224</v>
      </c>
    </row>
    <row r="108" spans="2:65" s="1" customFormat="1" ht="16.5" customHeight="1">
      <c r="B108" s="37"/>
      <c r="C108" s="200" t="s">
        <v>260</v>
      </c>
      <c r="D108" s="200" t="s">
        <v>174</v>
      </c>
      <c r="E108" s="201" t="s">
        <v>467</v>
      </c>
      <c r="F108" s="202" t="s">
        <v>468</v>
      </c>
      <c r="G108" s="203" t="s">
        <v>182</v>
      </c>
      <c r="H108" s="204">
        <v>1</v>
      </c>
      <c r="I108" s="205"/>
      <c r="J108" s="206">
        <f t="shared" si="0"/>
        <v>0</v>
      </c>
      <c r="K108" s="202" t="s">
        <v>401</v>
      </c>
      <c r="L108" s="207"/>
      <c r="M108" s="208" t="s">
        <v>21</v>
      </c>
      <c r="N108" s="209" t="s">
        <v>40</v>
      </c>
      <c r="O108" s="38"/>
      <c r="P108" s="197">
        <f t="shared" si="1"/>
        <v>0</v>
      </c>
      <c r="Q108" s="197">
        <v>0</v>
      </c>
      <c r="R108" s="197">
        <f t="shared" si="2"/>
        <v>0</v>
      </c>
      <c r="S108" s="197">
        <v>0</v>
      </c>
      <c r="T108" s="198">
        <f t="shared" si="3"/>
        <v>0</v>
      </c>
      <c r="AR108" s="20" t="s">
        <v>147</v>
      </c>
      <c r="AT108" s="20" t="s">
        <v>174</v>
      </c>
      <c r="AU108" s="20" t="s">
        <v>77</v>
      </c>
      <c r="AY108" s="20" t="s">
        <v>130</v>
      </c>
      <c r="BE108" s="199">
        <f t="shared" si="4"/>
        <v>0</v>
      </c>
      <c r="BF108" s="199">
        <f t="shared" si="5"/>
        <v>0</v>
      </c>
      <c r="BG108" s="199">
        <f t="shared" si="6"/>
        <v>0</v>
      </c>
      <c r="BH108" s="199">
        <f t="shared" si="7"/>
        <v>0</v>
      </c>
      <c r="BI108" s="199">
        <f t="shared" si="8"/>
        <v>0</v>
      </c>
      <c r="BJ108" s="20" t="s">
        <v>77</v>
      </c>
      <c r="BK108" s="199">
        <f t="shared" si="9"/>
        <v>0</v>
      </c>
      <c r="BL108" s="20" t="s">
        <v>137</v>
      </c>
      <c r="BM108" s="20" t="s">
        <v>227</v>
      </c>
    </row>
    <row r="109" spans="2:65" s="1" customFormat="1" ht="16.5" customHeight="1">
      <c r="B109" s="37"/>
      <c r="C109" s="188" t="s">
        <v>195</v>
      </c>
      <c r="D109" s="188" t="s">
        <v>132</v>
      </c>
      <c r="E109" s="189" t="s">
        <v>469</v>
      </c>
      <c r="F109" s="190" t="s">
        <v>470</v>
      </c>
      <c r="G109" s="191" t="s">
        <v>177</v>
      </c>
      <c r="H109" s="192">
        <v>17</v>
      </c>
      <c r="I109" s="193"/>
      <c r="J109" s="194">
        <f t="shared" si="0"/>
        <v>0</v>
      </c>
      <c r="K109" s="190" t="s">
        <v>401</v>
      </c>
      <c r="L109" s="57"/>
      <c r="M109" s="195" t="s">
        <v>21</v>
      </c>
      <c r="N109" s="196" t="s">
        <v>40</v>
      </c>
      <c r="O109" s="38"/>
      <c r="P109" s="197">
        <f t="shared" si="1"/>
        <v>0</v>
      </c>
      <c r="Q109" s="197">
        <v>0</v>
      </c>
      <c r="R109" s="197">
        <f t="shared" si="2"/>
        <v>0</v>
      </c>
      <c r="S109" s="197">
        <v>0</v>
      </c>
      <c r="T109" s="198">
        <f t="shared" si="3"/>
        <v>0</v>
      </c>
      <c r="AR109" s="20" t="s">
        <v>137</v>
      </c>
      <c r="AT109" s="20" t="s">
        <v>132</v>
      </c>
      <c r="AU109" s="20" t="s">
        <v>77</v>
      </c>
      <c r="AY109" s="20" t="s">
        <v>130</v>
      </c>
      <c r="BE109" s="199">
        <f t="shared" si="4"/>
        <v>0</v>
      </c>
      <c r="BF109" s="199">
        <f t="shared" si="5"/>
        <v>0</v>
      </c>
      <c r="BG109" s="199">
        <f t="shared" si="6"/>
        <v>0</v>
      </c>
      <c r="BH109" s="199">
        <f t="shared" si="7"/>
        <v>0</v>
      </c>
      <c r="BI109" s="199">
        <f t="shared" si="8"/>
        <v>0</v>
      </c>
      <c r="BJ109" s="20" t="s">
        <v>77</v>
      </c>
      <c r="BK109" s="199">
        <f t="shared" si="9"/>
        <v>0</v>
      </c>
      <c r="BL109" s="20" t="s">
        <v>137</v>
      </c>
      <c r="BM109" s="20" t="s">
        <v>233</v>
      </c>
    </row>
    <row r="110" spans="2:65" s="1" customFormat="1" ht="16.5" customHeight="1">
      <c r="B110" s="37"/>
      <c r="C110" s="188" t="s">
        <v>270</v>
      </c>
      <c r="D110" s="188" t="s">
        <v>132</v>
      </c>
      <c r="E110" s="189" t="s">
        <v>471</v>
      </c>
      <c r="F110" s="190" t="s">
        <v>472</v>
      </c>
      <c r="G110" s="191" t="s">
        <v>177</v>
      </c>
      <c r="H110" s="192">
        <v>950</v>
      </c>
      <c r="I110" s="193"/>
      <c r="J110" s="194">
        <f t="shared" si="0"/>
        <v>0</v>
      </c>
      <c r="K110" s="190" t="s">
        <v>401</v>
      </c>
      <c r="L110" s="57"/>
      <c r="M110" s="195" t="s">
        <v>21</v>
      </c>
      <c r="N110" s="196" t="s">
        <v>40</v>
      </c>
      <c r="O110" s="38"/>
      <c r="P110" s="197">
        <f t="shared" si="1"/>
        <v>0</v>
      </c>
      <c r="Q110" s="197">
        <v>0</v>
      </c>
      <c r="R110" s="197">
        <f t="shared" si="2"/>
        <v>0</v>
      </c>
      <c r="S110" s="197">
        <v>0</v>
      </c>
      <c r="T110" s="198">
        <f t="shared" si="3"/>
        <v>0</v>
      </c>
      <c r="AR110" s="20" t="s">
        <v>137</v>
      </c>
      <c r="AT110" s="20" t="s">
        <v>132</v>
      </c>
      <c r="AU110" s="20" t="s">
        <v>77</v>
      </c>
      <c r="AY110" s="20" t="s">
        <v>130</v>
      </c>
      <c r="BE110" s="199">
        <f t="shared" si="4"/>
        <v>0</v>
      </c>
      <c r="BF110" s="199">
        <f t="shared" si="5"/>
        <v>0</v>
      </c>
      <c r="BG110" s="199">
        <f t="shared" si="6"/>
        <v>0</v>
      </c>
      <c r="BH110" s="199">
        <f t="shared" si="7"/>
        <v>0</v>
      </c>
      <c r="BI110" s="199">
        <f t="shared" si="8"/>
        <v>0</v>
      </c>
      <c r="BJ110" s="20" t="s">
        <v>77</v>
      </c>
      <c r="BK110" s="199">
        <f t="shared" si="9"/>
        <v>0</v>
      </c>
      <c r="BL110" s="20" t="s">
        <v>137</v>
      </c>
      <c r="BM110" s="20" t="s">
        <v>240</v>
      </c>
    </row>
    <row r="111" spans="2:65" s="1" customFormat="1" ht="16.5" customHeight="1">
      <c r="B111" s="37"/>
      <c r="C111" s="188" t="s">
        <v>201</v>
      </c>
      <c r="D111" s="188" t="s">
        <v>132</v>
      </c>
      <c r="E111" s="189" t="s">
        <v>473</v>
      </c>
      <c r="F111" s="190" t="s">
        <v>474</v>
      </c>
      <c r="G111" s="191" t="s">
        <v>177</v>
      </c>
      <c r="H111" s="192">
        <v>660</v>
      </c>
      <c r="I111" s="193"/>
      <c r="J111" s="194">
        <f t="shared" ref="J111:J142" si="10">ROUND(I111*H111,2)</f>
        <v>0</v>
      </c>
      <c r="K111" s="190" t="s">
        <v>401</v>
      </c>
      <c r="L111" s="57"/>
      <c r="M111" s="195" t="s">
        <v>21</v>
      </c>
      <c r="N111" s="196" t="s">
        <v>40</v>
      </c>
      <c r="O111" s="38"/>
      <c r="P111" s="197">
        <f t="shared" ref="P111:P142" si="11">O111*H111</f>
        <v>0</v>
      </c>
      <c r="Q111" s="197">
        <v>0</v>
      </c>
      <c r="R111" s="197">
        <f t="shared" ref="R111:R142" si="12">Q111*H111</f>
        <v>0</v>
      </c>
      <c r="S111" s="197">
        <v>0</v>
      </c>
      <c r="T111" s="198">
        <f t="shared" ref="T111:T142" si="13">S111*H111</f>
        <v>0</v>
      </c>
      <c r="AR111" s="20" t="s">
        <v>137</v>
      </c>
      <c r="AT111" s="20" t="s">
        <v>132</v>
      </c>
      <c r="AU111" s="20" t="s">
        <v>77</v>
      </c>
      <c r="AY111" s="20" t="s">
        <v>130</v>
      </c>
      <c r="BE111" s="199">
        <f t="shared" ref="BE111:BE128" si="14">IF(N111="základní",J111,0)</f>
        <v>0</v>
      </c>
      <c r="BF111" s="199">
        <f t="shared" ref="BF111:BF128" si="15">IF(N111="snížená",J111,0)</f>
        <v>0</v>
      </c>
      <c r="BG111" s="199">
        <f t="shared" ref="BG111:BG128" si="16">IF(N111="zákl. přenesená",J111,0)</f>
        <v>0</v>
      </c>
      <c r="BH111" s="199">
        <f t="shared" ref="BH111:BH128" si="17">IF(N111="sníž. přenesená",J111,0)</f>
        <v>0</v>
      </c>
      <c r="BI111" s="199">
        <f t="shared" ref="BI111:BI128" si="18">IF(N111="nulová",J111,0)</f>
        <v>0</v>
      </c>
      <c r="BJ111" s="20" t="s">
        <v>77</v>
      </c>
      <c r="BK111" s="199">
        <f t="shared" ref="BK111:BK128" si="19">ROUND(I111*H111,2)</f>
        <v>0</v>
      </c>
      <c r="BL111" s="20" t="s">
        <v>137</v>
      </c>
      <c r="BM111" s="20" t="s">
        <v>244</v>
      </c>
    </row>
    <row r="112" spans="2:65" s="1" customFormat="1" ht="25.5" customHeight="1">
      <c r="B112" s="37"/>
      <c r="C112" s="200" t="s">
        <v>277</v>
      </c>
      <c r="D112" s="200" t="s">
        <v>174</v>
      </c>
      <c r="E112" s="201" t="s">
        <v>475</v>
      </c>
      <c r="F112" s="202" t="s">
        <v>476</v>
      </c>
      <c r="G112" s="203" t="s">
        <v>177</v>
      </c>
      <c r="H112" s="204">
        <v>5300</v>
      </c>
      <c r="I112" s="205"/>
      <c r="J112" s="206">
        <f t="shared" si="10"/>
        <v>0</v>
      </c>
      <c r="K112" s="202" t="s">
        <v>401</v>
      </c>
      <c r="L112" s="207"/>
      <c r="M112" s="208" t="s">
        <v>21</v>
      </c>
      <c r="N112" s="209" t="s">
        <v>40</v>
      </c>
      <c r="O112" s="38"/>
      <c r="P112" s="197">
        <f t="shared" si="11"/>
        <v>0</v>
      </c>
      <c r="Q112" s="197">
        <v>0</v>
      </c>
      <c r="R112" s="197">
        <f t="shared" si="12"/>
        <v>0</v>
      </c>
      <c r="S112" s="197">
        <v>0</v>
      </c>
      <c r="T112" s="198">
        <f t="shared" si="13"/>
        <v>0</v>
      </c>
      <c r="AR112" s="20" t="s">
        <v>147</v>
      </c>
      <c r="AT112" s="20" t="s">
        <v>174</v>
      </c>
      <c r="AU112" s="20" t="s">
        <v>77</v>
      </c>
      <c r="AY112" s="20" t="s">
        <v>130</v>
      </c>
      <c r="BE112" s="199">
        <f t="shared" si="14"/>
        <v>0</v>
      </c>
      <c r="BF112" s="199">
        <f t="shared" si="15"/>
        <v>0</v>
      </c>
      <c r="BG112" s="199">
        <f t="shared" si="16"/>
        <v>0</v>
      </c>
      <c r="BH112" s="199">
        <f t="shared" si="17"/>
        <v>0</v>
      </c>
      <c r="BI112" s="199">
        <f t="shared" si="18"/>
        <v>0</v>
      </c>
      <c r="BJ112" s="20" t="s">
        <v>77</v>
      </c>
      <c r="BK112" s="199">
        <f t="shared" si="19"/>
        <v>0</v>
      </c>
      <c r="BL112" s="20" t="s">
        <v>137</v>
      </c>
      <c r="BM112" s="20" t="s">
        <v>247</v>
      </c>
    </row>
    <row r="113" spans="2:65" s="1" customFormat="1" ht="25.5" customHeight="1">
      <c r="B113" s="37"/>
      <c r="C113" s="200" t="s">
        <v>204</v>
      </c>
      <c r="D113" s="200" t="s">
        <v>174</v>
      </c>
      <c r="E113" s="201" t="s">
        <v>477</v>
      </c>
      <c r="F113" s="202" t="s">
        <v>478</v>
      </c>
      <c r="G113" s="203" t="s">
        <v>177</v>
      </c>
      <c r="H113" s="204">
        <v>660</v>
      </c>
      <c r="I113" s="205"/>
      <c r="J113" s="206">
        <f t="shared" si="10"/>
        <v>0</v>
      </c>
      <c r="K113" s="202" t="s">
        <v>401</v>
      </c>
      <c r="L113" s="207"/>
      <c r="M113" s="208" t="s">
        <v>21</v>
      </c>
      <c r="N113" s="209" t="s">
        <v>40</v>
      </c>
      <c r="O113" s="38"/>
      <c r="P113" s="197">
        <f t="shared" si="11"/>
        <v>0</v>
      </c>
      <c r="Q113" s="197">
        <v>0</v>
      </c>
      <c r="R113" s="197">
        <f t="shared" si="12"/>
        <v>0</v>
      </c>
      <c r="S113" s="197">
        <v>0</v>
      </c>
      <c r="T113" s="198">
        <f t="shared" si="13"/>
        <v>0</v>
      </c>
      <c r="AR113" s="20" t="s">
        <v>147</v>
      </c>
      <c r="AT113" s="20" t="s">
        <v>174</v>
      </c>
      <c r="AU113" s="20" t="s">
        <v>77</v>
      </c>
      <c r="AY113" s="20" t="s">
        <v>130</v>
      </c>
      <c r="BE113" s="199">
        <f t="shared" si="14"/>
        <v>0</v>
      </c>
      <c r="BF113" s="199">
        <f t="shared" si="15"/>
        <v>0</v>
      </c>
      <c r="BG113" s="199">
        <f t="shared" si="16"/>
        <v>0</v>
      </c>
      <c r="BH113" s="199">
        <f t="shared" si="17"/>
        <v>0</v>
      </c>
      <c r="BI113" s="199">
        <f t="shared" si="18"/>
        <v>0</v>
      </c>
      <c r="BJ113" s="20" t="s">
        <v>77</v>
      </c>
      <c r="BK113" s="199">
        <f t="shared" si="19"/>
        <v>0</v>
      </c>
      <c r="BL113" s="20" t="s">
        <v>137</v>
      </c>
      <c r="BM113" s="20" t="s">
        <v>251</v>
      </c>
    </row>
    <row r="114" spans="2:65" s="1" customFormat="1" ht="16.5" customHeight="1">
      <c r="B114" s="37"/>
      <c r="C114" s="188" t="s">
        <v>284</v>
      </c>
      <c r="D114" s="188" t="s">
        <v>132</v>
      </c>
      <c r="E114" s="189" t="s">
        <v>479</v>
      </c>
      <c r="F114" s="190" t="s">
        <v>480</v>
      </c>
      <c r="G114" s="191" t="s">
        <v>177</v>
      </c>
      <c r="H114" s="192">
        <v>5300</v>
      </c>
      <c r="I114" s="193"/>
      <c r="J114" s="194">
        <f t="shared" si="10"/>
        <v>0</v>
      </c>
      <c r="K114" s="190" t="s">
        <v>401</v>
      </c>
      <c r="L114" s="57"/>
      <c r="M114" s="195" t="s">
        <v>21</v>
      </c>
      <c r="N114" s="196" t="s">
        <v>40</v>
      </c>
      <c r="O114" s="38"/>
      <c r="P114" s="197">
        <f t="shared" si="11"/>
        <v>0</v>
      </c>
      <c r="Q114" s="197">
        <v>0</v>
      </c>
      <c r="R114" s="197">
        <f t="shared" si="12"/>
        <v>0</v>
      </c>
      <c r="S114" s="197">
        <v>0</v>
      </c>
      <c r="T114" s="198">
        <f t="shared" si="13"/>
        <v>0</v>
      </c>
      <c r="AR114" s="20" t="s">
        <v>137</v>
      </c>
      <c r="AT114" s="20" t="s">
        <v>132</v>
      </c>
      <c r="AU114" s="20" t="s">
        <v>77</v>
      </c>
      <c r="AY114" s="20" t="s">
        <v>130</v>
      </c>
      <c r="BE114" s="199">
        <f t="shared" si="14"/>
        <v>0</v>
      </c>
      <c r="BF114" s="199">
        <f t="shared" si="15"/>
        <v>0</v>
      </c>
      <c r="BG114" s="199">
        <f t="shared" si="16"/>
        <v>0</v>
      </c>
      <c r="BH114" s="199">
        <f t="shared" si="17"/>
        <v>0</v>
      </c>
      <c r="BI114" s="199">
        <f t="shared" si="18"/>
        <v>0</v>
      </c>
      <c r="BJ114" s="20" t="s">
        <v>77</v>
      </c>
      <c r="BK114" s="199">
        <f t="shared" si="19"/>
        <v>0</v>
      </c>
      <c r="BL114" s="20" t="s">
        <v>137</v>
      </c>
      <c r="BM114" s="20" t="s">
        <v>257</v>
      </c>
    </row>
    <row r="115" spans="2:65" s="1" customFormat="1" ht="16.5" customHeight="1">
      <c r="B115" s="37"/>
      <c r="C115" s="188" t="s">
        <v>208</v>
      </c>
      <c r="D115" s="188" t="s">
        <v>132</v>
      </c>
      <c r="E115" s="189" t="s">
        <v>481</v>
      </c>
      <c r="F115" s="190" t="s">
        <v>482</v>
      </c>
      <c r="G115" s="191" t="s">
        <v>177</v>
      </c>
      <c r="H115" s="192">
        <v>25</v>
      </c>
      <c r="I115" s="193"/>
      <c r="J115" s="194">
        <f t="shared" si="10"/>
        <v>0</v>
      </c>
      <c r="K115" s="190" t="s">
        <v>401</v>
      </c>
      <c r="L115" s="57"/>
      <c r="M115" s="195" t="s">
        <v>21</v>
      </c>
      <c r="N115" s="196" t="s">
        <v>40</v>
      </c>
      <c r="O115" s="38"/>
      <c r="P115" s="197">
        <f t="shared" si="11"/>
        <v>0</v>
      </c>
      <c r="Q115" s="197">
        <v>0</v>
      </c>
      <c r="R115" s="197">
        <f t="shared" si="12"/>
        <v>0</v>
      </c>
      <c r="S115" s="197">
        <v>0</v>
      </c>
      <c r="T115" s="198">
        <f t="shared" si="13"/>
        <v>0</v>
      </c>
      <c r="AR115" s="20" t="s">
        <v>137</v>
      </c>
      <c r="AT115" s="20" t="s">
        <v>132</v>
      </c>
      <c r="AU115" s="20" t="s">
        <v>77</v>
      </c>
      <c r="AY115" s="20" t="s">
        <v>130</v>
      </c>
      <c r="BE115" s="199">
        <f t="shared" si="14"/>
        <v>0</v>
      </c>
      <c r="BF115" s="199">
        <f t="shared" si="15"/>
        <v>0</v>
      </c>
      <c r="BG115" s="199">
        <f t="shared" si="16"/>
        <v>0</v>
      </c>
      <c r="BH115" s="199">
        <f t="shared" si="17"/>
        <v>0</v>
      </c>
      <c r="BI115" s="199">
        <f t="shared" si="18"/>
        <v>0</v>
      </c>
      <c r="BJ115" s="20" t="s">
        <v>77</v>
      </c>
      <c r="BK115" s="199">
        <f t="shared" si="19"/>
        <v>0</v>
      </c>
      <c r="BL115" s="20" t="s">
        <v>137</v>
      </c>
      <c r="BM115" s="20" t="s">
        <v>263</v>
      </c>
    </row>
    <row r="116" spans="2:65" s="1" customFormat="1" ht="16.5" customHeight="1">
      <c r="B116" s="37"/>
      <c r="C116" s="188" t="s">
        <v>291</v>
      </c>
      <c r="D116" s="188" t="s">
        <v>132</v>
      </c>
      <c r="E116" s="189" t="s">
        <v>483</v>
      </c>
      <c r="F116" s="190" t="s">
        <v>484</v>
      </c>
      <c r="G116" s="191" t="s">
        <v>177</v>
      </c>
      <c r="H116" s="192">
        <v>100</v>
      </c>
      <c r="I116" s="193"/>
      <c r="J116" s="194">
        <f t="shared" si="10"/>
        <v>0</v>
      </c>
      <c r="K116" s="190" t="s">
        <v>401</v>
      </c>
      <c r="L116" s="57"/>
      <c r="M116" s="195" t="s">
        <v>21</v>
      </c>
      <c r="N116" s="196" t="s">
        <v>40</v>
      </c>
      <c r="O116" s="38"/>
      <c r="P116" s="197">
        <f t="shared" si="11"/>
        <v>0</v>
      </c>
      <c r="Q116" s="197">
        <v>0</v>
      </c>
      <c r="R116" s="197">
        <f t="shared" si="12"/>
        <v>0</v>
      </c>
      <c r="S116" s="197">
        <v>0</v>
      </c>
      <c r="T116" s="198">
        <f t="shared" si="13"/>
        <v>0</v>
      </c>
      <c r="AR116" s="20" t="s">
        <v>137</v>
      </c>
      <c r="AT116" s="20" t="s">
        <v>132</v>
      </c>
      <c r="AU116" s="20" t="s">
        <v>77</v>
      </c>
      <c r="AY116" s="20" t="s">
        <v>130</v>
      </c>
      <c r="BE116" s="199">
        <f t="shared" si="14"/>
        <v>0</v>
      </c>
      <c r="BF116" s="199">
        <f t="shared" si="15"/>
        <v>0</v>
      </c>
      <c r="BG116" s="199">
        <f t="shared" si="16"/>
        <v>0</v>
      </c>
      <c r="BH116" s="199">
        <f t="shared" si="17"/>
        <v>0</v>
      </c>
      <c r="BI116" s="199">
        <f t="shared" si="18"/>
        <v>0</v>
      </c>
      <c r="BJ116" s="20" t="s">
        <v>77</v>
      </c>
      <c r="BK116" s="199">
        <f t="shared" si="19"/>
        <v>0</v>
      </c>
      <c r="BL116" s="20" t="s">
        <v>137</v>
      </c>
      <c r="BM116" s="20" t="s">
        <v>269</v>
      </c>
    </row>
    <row r="117" spans="2:65" s="1" customFormat="1" ht="16.5" customHeight="1">
      <c r="B117" s="37"/>
      <c r="C117" s="188" t="s">
        <v>211</v>
      </c>
      <c r="D117" s="188" t="s">
        <v>132</v>
      </c>
      <c r="E117" s="189" t="s">
        <v>485</v>
      </c>
      <c r="F117" s="190" t="s">
        <v>486</v>
      </c>
      <c r="G117" s="191" t="s">
        <v>177</v>
      </c>
      <c r="H117" s="192">
        <v>100</v>
      </c>
      <c r="I117" s="193"/>
      <c r="J117" s="194">
        <f t="shared" si="10"/>
        <v>0</v>
      </c>
      <c r="K117" s="190" t="s">
        <v>401</v>
      </c>
      <c r="L117" s="57"/>
      <c r="M117" s="195" t="s">
        <v>21</v>
      </c>
      <c r="N117" s="196" t="s">
        <v>40</v>
      </c>
      <c r="O117" s="38"/>
      <c r="P117" s="197">
        <f t="shared" si="11"/>
        <v>0</v>
      </c>
      <c r="Q117" s="197">
        <v>0</v>
      </c>
      <c r="R117" s="197">
        <f t="shared" si="12"/>
        <v>0</v>
      </c>
      <c r="S117" s="197">
        <v>0</v>
      </c>
      <c r="T117" s="198">
        <f t="shared" si="13"/>
        <v>0</v>
      </c>
      <c r="AR117" s="20" t="s">
        <v>137</v>
      </c>
      <c r="AT117" s="20" t="s">
        <v>132</v>
      </c>
      <c r="AU117" s="20" t="s">
        <v>77</v>
      </c>
      <c r="AY117" s="20" t="s">
        <v>130</v>
      </c>
      <c r="BE117" s="199">
        <f t="shared" si="14"/>
        <v>0</v>
      </c>
      <c r="BF117" s="199">
        <f t="shared" si="15"/>
        <v>0</v>
      </c>
      <c r="BG117" s="199">
        <f t="shared" si="16"/>
        <v>0</v>
      </c>
      <c r="BH117" s="199">
        <f t="shared" si="17"/>
        <v>0</v>
      </c>
      <c r="BI117" s="199">
        <f t="shared" si="18"/>
        <v>0</v>
      </c>
      <c r="BJ117" s="20" t="s">
        <v>77</v>
      </c>
      <c r="BK117" s="199">
        <f t="shared" si="19"/>
        <v>0</v>
      </c>
      <c r="BL117" s="20" t="s">
        <v>137</v>
      </c>
      <c r="BM117" s="20" t="s">
        <v>273</v>
      </c>
    </row>
    <row r="118" spans="2:65" s="1" customFormat="1" ht="16.5" customHeight="1">
      <c r="B118" s="37"/>
      <c r="C118" s="188" t="s">
        <v>298</v>
      </c>
      <c r="D118" s="188" t="s">
        <v>132</v>
      </c>
      <c r="E118" s="189" t="s">
        <v>487</v>
      </c>
      <c r="F118" s="190" t="s">
        <v>488</v>
      </c>
      <c r="G118" s="191" t="s">
        <v>177</v>
      </c>
      <c r="H118" s="192">
        <v>200</v>
      </c>
      <c r="I118" s="193"/>
      <c r="J118" s="194">
        <f t="shared" si="10"/>
        <v>0</v>
      </c>
      <c r="K118" s="190" t="s">
        <v>401</v>
      </c>
      <c r="L118" s="57"/>
      <c r="M118" s="195" t="s">
        <v>21</v>
      </c>
      <c r="N118" s="196" t="s">
        <v>40</v>
      </c>
      <c r="O118" s="38"/>
      <c r="P118" s="197">
        <f t="shared" si="11"/>
        <v>0</v>
      </c>
      <c r="Q118" s="197">
        <v>0</v>
      </c>
      <c r="R118" s="197">
        <f t="shared" si="12"/>
        <v>0</v>
      </c>
      <c r="S118" s="197">
        <v>0</v>
      </c>
      <c r="T118" s="198">
        <f t="shared" si="13"/>
        <v>0</v>
      </c>
      <c r="AR118" s="20" t="s">
        <v>137</v>
      </c>
      <c r="AT118" s="20" t="s">
        <v>132</v>
      </c>
      <c r="AU118" s="20" t="s">
        <v>77</v>
      </c>
      <c r="AY118" s="20" t="s">
        <v>130</v>
      </c>
      <c r="BE118" s="199">
        <f t="shared" si="14"/>
        <v>0</v>
      </c>
      <c r="BF118" s="199">
        <f t="shared" si="15"/>
        <v>0</v>
      </c>
      <c r="BG118" s="199">
        <f t="shared" si="16"/>
        <v>0</v>
      </c>
      <c r="BH118" s="199">
        <f t="shared" si="17"/>
        <v>0</v>
      </c>
      <c r="BI118" s="199">
        <f t="shared" si="18"/>
        <v>0</v>
      </c>
      <c r="BJ118" s="20" t="s">
        <v>77</v>
      </c>
      <c r="BK118" s="199">
        <f t="shared" si="19"/>
        <v>0</v>
      </c>
      <c r="BL118" s="20" t="s">
        <v>137</v>
      </c>
      <c r="BM118" s="20" t="s">
        <v>276</v>
      </c>
    </row>
    <row r="119" spans="2:65" s="1" customFormat="1" ht="25.5" customHeight="1">
      <c r="B119" s="37"/>
      <c r="C119" s="188" t="s">
        <v>215</v>
      </c>
      <c r="D119" s="188" t="s">
        <v>132</v>
      </c>
      <c r="E119" s="189" t="s">
        <v>489</v>
      </c>
      <c r="F119" s="190" t="s">
        <v>490</v>
      </c>
      <c r="G119" s="191" t="s">
        <v>182</v>
      </c>
      <c r="H119" s="192">
        <v>19</v>
      </c>
      <c r="I119" s="193"/>
      <c r="J119" s="194">
        <f t="shared" si="10"/>
        <v>0</v>
      </c>
      <c r="K119" s="190" t="s">
        <v>401</v>
      </c>
      <c r="L119" s="57"/>
      <c r="M119" s="195" t="s">
        <v>21</v>
      </c>
      <c r="N119" s="196" t="s">
        <v>40</v>
      </c>
      <c r="O119" s="38"/>
      <c r="P119" s="197">
        <f t="shared" si="11"/>
        <v>0</v>
      </c>
      <c r="Q119" s="197">
        <v>0</v>
      </c>
      <c r="R119" s="197">
        <f t="shared" si="12"/>
        <v>0</v>
      </c>
      <c r="S119" s="197">
        <v>0</v>
      </c>
      <c r="T119" s="198">
        <f t="shared" si="13"/>
        <v>0</v>
      </c>
      <c r="AR119" s="20" t="s">
        <v>137</v>
      </c>
      <c r="AT119" s="20" t="s">
        <v>132</v>
      </c>
      <c r="AU119" s="20" t="s">
        <v>77</v>
      </c>
      <c r="AY119" s="20" t="s">
        <v>130</v>
      </c>
      <c r="BE119" s="199">
        <f t="shared" si="14"/>
        <v>0</v>
      </c>
      <c r="BF119" s="199">
        <f t="shared" si="15"/>
        <v>0</v>
      </c>
      <c r="BG119" s="199">
        <f t="shared" si="16"/>
        <v>0</v>
      </c>
      <c r="BH119" s="199">
        <f t="shared" si="17"/>
        <v>0</v>
      </c>
      <c r="BI119" s="199">
        <f t="shared" si="18"/>
        <v>0</v>
      </c>
      <c r="BJ119" s="20" t="s">
        <v>77</v>
      </c>
      <c r="BK119" s="199">
        <f t="shared" si="19"/>
        <v>0</v>
      </c>
      <c r="BL119" s="20" t="s">
        <v>137</v>
      </c>
      <c r="BM119" s="20" t="s">
        <v>280</v>
      </c>
    </row>
    <row r="120" spans="2:65" s="1" customFormat="1" ht="25.5" customHeight="1">
      <c r="B120" s="37"/>
      <c r="C120" s="188" t="s">
        <v>305</v>
      </c>
      <c r="D120" s="188" t="s">
        <v>132</v>
      </c>
      <c r="E120" s="189" t="s">
        <v>491</v>
      </c>
      <c r="F120" s="190" t="s">
        <v>492</v>
      </c>
      <c r="G120" s="191" t="s">
        <v>182</v>
      </c>
      <c r="H120" s="192">
        <v>8</v>
      </c>
      <c r="I120" s="193"/>
      <c r="J120" s="194">
        <f t="shared" si="10"/>
        <v>0</v>
      </c>
      <c r="K120" s="190" t="s">
        <v>401</v>
      </c>
      <c r="L120" s="57"/>
      <c r="M120" s="195" t="s">
        <v>21</v>
      </c>
      <c r="N120" s="196" t="s">
        <v>40</v>
      </c>
      <c r="O120" s="38"/>
      <c r="P120" s="197">
        <f t="shared" si="11"/>
        <v>0</v>
      </c>
      <c r="Q120" s="197">
        <v>0</v>
      </c>
      <c r="R120" s="197">
        <f t="shared" si="12"/>
        <v>0</v>
      </c>
      <c r="S120" s="197">
        <v>0</v>
      </c>
      <c r="T120" s="198">
        <f t="shared" si="13"/>
        <v>0</v>
      </c>
      <c r="AR120" s="20" t="s">
        <v>137</v>
      </c>
      <c r="AT120" s="20" t="s">
        <v>132</v>
      </c>
      <c r="AU120" s="20" t="s">
        <v>77</v>
      </c>
      <c r="AY120" s="20" t="s">
        <v>130</v>
      </c>
      <c r="BE120" s="199">
        <f t="shared" si="14"/>
        <v>0</v>
      </c>
      <c r="BF120" s="199">
        <f t="shared" si="15"/>
        <v>0</v>
      </c>
      <c r="BG120" s="199">
        <f t="shared" si="16"/>
        <v>0</v>
      </c>
      <c r="BH120" s="199">
        <f t="shared" si="17"/>
        <v>0</v>
      </c>
      <c r="BI120" s="199">
        <f t="shared" si="18"/>
        <v>0</v>
      </c>
      <c r="BJ120" s="20" t="s">
        <v>77</v>
      </c>
      <c r="BK120" s="199">
        <f t="shared" si="19"/>
        <v>0</v>
      </c>
      <c r="BL120" s="20" t="s">
        <v>137</v>
      </c>
      <c r="BM120" s="20" t="s">
        <v>283</v>
      </c>
    </row>
    <row r="121" spans="2:65" s="1" customFormat="1" ht="25.5" customHeight="1">
      <c r="B121" s="37"/>
      <c r="C121" s="188" t="s">
        <v>219</v>
      </c>
      <c r="D121" s="188" t="s">
        <v>132</v>
      </c>
      <c r="E121" s="189" t="s">
        <v>493</v>
      </c>
      <c r="F121" s="190" t="s">
        <v>494</v>
      </c>
      <c r="G121" s="191" t="s">
        <v>182</v>
      </c>
      <c r="H121" s="192">
        <v>2</v>
      </c>
      <c r="I121" s="193"/>
      <c r="J121" s="194">
        <f t="shared" si="10"/>
        <v>0</v>
      </c>
      <c r="K121" s="190" t="s">
        <v>401</v>
      </c>
      <c r="L121" s="57"/>
      <c r="M121" s="195" t="s">
        <v>21</v>
      </c>
      <c r="N121" s="196" t="s">
        <v>40</v>
      </c>
      <c r="O121" s="38"/>
      <c r="P121" s="197">
        <f t="shared" si="11"/>
        <v>0</v>
      </c>
      <c r="Q121" s="197">
        <v>0</v>
      </c>
      <c r="R121" s="197">
        <f t="shared" si="12"/>
        <v>0</v>
      </c>
      <c r="S121" s="197">
        <v>0</v>
      </c>
      <c r="T121" s="198">
        <f t="shared" si="13"/>
        <v>0</v>
      </c>
      <c r="AR121" s="20" t="s">
        <v>137</v>
      </c>
      <c r="AT121" s="20" t="s">
        <v>132</v>
      </c>
      <c r="AU121" s="20" t="s">
        <v>77</v>
      </c>
      <c r="AY121" s="20" t="s">
        <v>130</v>
      </c>
      <c r="BE121" s="199">
        <f t="shared" si="14"/>
        <v>0</v>
      </c>
      <c r="BF121" s="199">
        <f t="shared" si="15"/>
        <v>0</v>
      </c>
      <c r="BG121" s="199">
        <f t="shared" si="16"/>
        <v>0</v>
      </c>
      <c r="BH121" s="199">
        <f t="shared" si="17"/>
        <v>0</v>
      </c>
      <c r="BI121" s="199">
        <f t="shared" si="18"/>
        <v>0</v>
      </c>
      <c r="BJ121" s="20" t="s">
        <v>77</v>
      </c>
      <c r="BK121" s="199">
        <f t="shared" si="19"/>
        <v>0</v>
      </c>
      <c r="BL121" s="20" t="s">
        <v>137</v>
      </c>
      <c r="BM121" s="20" t="s">
        <v>287</v>
      </c>
    </row>
    <row r="122" spans="2:65" s="1" customFormat="1" ht="25.5" customHeight="1">
      <c r="B122" s="37"/>
      <c r="C122" s="188" t="s">
        <v>312</v>
      </c>
      <c r="D122" s="188" t="s">
        <v>132</v>
      </c>
      <c r="E122" s="189" t="s">
        <v>495</v>
      </c>
      <c r="F122" s="190" t="s">
        <v>496</v>
      </c>
      <c r="G122" s="191" t="s">
        <v>182</v>
      </c>
      <c r="H122" s="192">
        <v>4</v>
      </c>
      <c r="I122" s="193"/>
      <c r="J122" s="194">
        <f t="shared" si="10"/>
        <v>0</v>
      </c>
      <c r="K122" s="190" t="s">
        <v>401</v>
      </c>
      <c r="L122" s="57"/>
      <c r="M122" s="195" t="s">
        <v>21</v>
      </c>
      <c r="N122" s="196" t="s">
        <v>40</v>
      </c>
      <c r="O122" s="38"/>
      <c r="P122" s="197">
        <f t="shared" si="11"/>
        <v>0</v>
      </c>
      <c r="Q122" s="197">
        <v>0</v>
      </c>
      <c r="R122" s="197">
        <f t="shared" si="12"/>
        <v>0</v>
      </c>
      <c r="S122" s="197">
        <v>0</v>
      </c>
      <c r="T122" s="198">
        <f t="shared" si="13"/>
        <v>0</v>
      </c>
      <c r="AR122" s="20" t="s">
        <v>137</v>
      </c>
      <c r="AT122" s="20" t="s">
        <v>132</v>
      </c>
      <c r="AU122" s="20" t="s">
        <v>77</v>
      </c>
      <c r="AY122" s="20" t="s">
        <v>130</v>
      </c>
      <c r="BE122" s="199">
        <f t="shared" si="14"/>
        <v>0</v>
      </c>
      <c r="BF122" s="199">
        <f t="shared" si="15"/>
        <v>0</v>
      </c>
      <c r="BG122" s="199">
        <f t="shared" si="16"/>
        <v>0</v>
      </c>
      <c r="BH122" s="199">
        <f t="shared" si="17"/>
        <v>0</v>
      </c>
      <c r="BI122" s="199">
        <f t="shared" si="18"/>
        <v>0</v>
      </c>
      <c r="BJ122" s="20" t="s">
        <v>77</v>
      </c>
      <c r="BK122" s="199">
        <f t="shared" si="19"/>
        <v>0</v>
      </c>
      <c r="BL122" s="20" t="s">
        <v>137</v>
      </c>
      <c r="BM122" s="20" t="s">
        <v>290</v>
      </c>
    </row>
    <row r="123" spans="2:65" s="1" customFormat="1" ht="25.5" customHeight="1">
      <c r="B123" s="37"/>
      <c r="C123" s="188" t="s">
        <v>224</v>
      </c>
      <c r="D123" s="188" t="s">
        <v>132</v>
      </c>
      <c r="E123" s="189" t="s">
        <v>497</v>
      </c>
      <c r="F123" s="190" t="s">
        <v>498</v>
      </c>
      <c r="G123" s="191" t="s">
        <v>182</v>
      </c>
      <c r="H123" s="192">
        <v>1</v>
      </c>
      <c r="I123" s="193"/>
      <c r="J123" s="194">
        <f t="shared" si="10"/>
        <v>0</v>
      </c>
      <c r="K123" s="190" t="s">
        <v>401</v>
      </c>
      <c r="L123" s="57"/>
      <c r="M123" s="195" t="s">
        <v>21</v>
      </c>
      <c r="N123" s="196" t="s">
        <v>40</v>
      </c>
      <c r="O123" s="38"/>
      <c r="P123" s="197">
        <f t="shared" si="11"/>
        <v>0</v>
      </c>
      <c r="Q123" s="197">
        <v>0</v>
      </c>
      <c r="R123" s="197">
        <f t="shared" si="12"/>
        <v>0</v>
      </c>
      <c r="S123" s="197">
        <v>0</v>
      </c>
      <c r="T123" s="198">
        <f t="shared" si="13"/>
        <v>0</v>
      </c>
      <c r="AR123" s="20" t="s">
        <v>137</v>
      </c>
      <c r="AT123" s="20" t="s">
        <v>132</v>
      </c>
      <c r="AU123" s="20" t="s">
        <v>77</v>
      </c>
      <c r="AY123" s="20" t="s">
        <v>130</v>
      </c>
      <c r="BE123" s="199">
        <f t="shared" si="14"/>
        <v>0</v>
      </c>
      <c r="BF123" s="199">
        <f t="shared" si="15"/>
        <v>0</v>
      </c>
      <c r="BG123" s="199">
        <f t="shared" si="16"/>
        <v>0</v>
      </c>
      <c r="BH123" s="199">
        <f t="shared" si="17"/>
        <v>0</v>
      </c>
      <c r="BI123" s="199">
        <f t="shared" si="18"/>
        <v>0</v>
      </c>
      <c r="BJ123" s="20" t="s">
        <v>77</v>
      </c>
      <c r="BK123" s="199">
        <f t="shared" si="19"/>
        <v>0</v>
      </c>
      <c r="BL123" s="20" t="s">
        <v>137</v>
      </c>
      <c r="BM123" s="20" t="s">
        <v>294</v>
      </c>
    </row>
    <row r="124" spans="2:65" s="1" customFormat="1" ht="25.5" customHeight="1">
      <c r="B124" s="37"/>
      <c r="C124" s="188" t="s">
        <v>319</v>
      </c>
      <c r="D124" s="188" t="s">
        <v>132</v>
      </c>
      <c r="E124" s="189" t="s">
        <v>499</v>
      </c>
      <c r="F124" s="190" t="s">
        <v>500</v>
      </c>
      <c r="G124" s="191" t="s">
        <v>182</v>
      </c>
      <c r="H124" s="192">
        <v>2</v>
      </c>
      <c r="I124" s="193"/>
      <c r="J124" s="194">
        <f t="shared" si="10"/>
        <v>0</v>
      </c>
      <c r="K124" s="190" t="s">
        <v>401</v>
      </c>
      <c r="L124" s="57"/>
      <c r="M124" s="195" t="s">
        <v>21</v>
      </c>
      <c r="N124" s="196" t="s">
        <v>40</v>
      </c>
      <c r="O124" s="38"/>
      <c r="P124" s="197">
        <f t="shared" si="11"/>
        <v>0</v>
      </c>
      <c r="Q124" s="197">
        <v>0</v>
      </c>
      <c r="R124" s="197">
        <f t="shared" si="12"/>
        <v>0</v>
      </c>
      <c r="S124" s="197">
        <v>0</v>
      </c>
      <c r="T124" s="198">
        <f t="shared" si="13"/>
        <v>0</v>
      </c>
      <c r="AR124" s="20" t="s">
        <v>137</v>
      </c>
      <c r="AT124" s="20" t="s">
        <v>132</v>
      </c>
      <c r="AU124" s="20" t="s">
        <v>77</v>
      </c>
      <c r="AY124" s="20" t="s">
        <v>130</v>
      </c>
      <c r="BE124" s="199">
        <f t="shared" si="14"/>
        <v>0</v>
      </c>
      <c r="BF124" s="199">
        <f t="shared" si="15"/>
        <v>0</v>
      </c>
      <c r="BG124" s="199">
        <f t="shared" si="16"/>
        <v>0</v>
      </c>
      <c r="BH124" s="199">
        <f t="shared" si="17"/>
        <v>0</v>
      </c>
      <c r="BI124" s="199">
        <f t="shared" si="18"/>
        <v>0</v>
      </c>
      <c r="BJ124" s="20" t="s">
        <v>77</v>
      </c>
      <c r="BK124" s="199">
        <f t="shared" si="19"/>
        <v>0</v>
      </c>
      <c r="BL124" s="20" t="s">
        <v>137</v>
      </c>
      <c r="BM124" s="20" t="s">
        <v>297</v>
      </c>
    </row>
    <row r="125" spans="2:65" s="1" customFormat="1" ht="38.25" customHeight="1">
      <c r="B125" s="37"/>
      <c r="C125" s="200" t="s">
        <v>227</v>
      </c>
      <c r="D125" s="200" t="s">
        <v>174</v>
      </c>
      <c r="E125" s="201" t="s">
        <v>501</v>
      </c>
      <c r="F125" s="202" t="s">
        <v>502</v>
      </c>
      <c r="G125" s="203" t="s">
        <v>182</v>
      </c>
      <c r="H125" s="204">
        <v>2</v>
      </c>
      <c r="I125" s="205"/>
      <c r="J125" s="206">
        <f t="shared" si="10"/>
        <v>0</v>
      </c>
      <c r="K125" s="202" t="s">
        <v>401</v>
      </c>
      <c r="L125" s="207"/>
      <c r="M125" s="208" t="s">
        <v>21</v>
      </c>
      <c r="N125" s="209" t="s">
        <v>40</v>
      </c>
      <c r="O125" s="38"/>
      <c r="P125" s="197">
        <f t="shared" si="11"/>
        <v>0</v>
      </c>
      <c r="Q125" s="197">
        <v>0</v>
      </c>
      <c r="R125" s="197">
        <f t="shared" si="12"/>
        <v>0</v>
      </c>
      <c r="S125" s="197">
        <v>0</v>
      </c>
      <c r="T125" s="198">
        <f t="shared" si="13"/>
        <v>0</v>
      </c>
      <c r="AR125" s="20" t="s">
        <v>147</v>
      </c>
      <c r="AT125" s="20" t="s">
        <v>174</v>
      </c>
      <c r="AU125" s="20" t="s">
        <v>77</v>
      </c>
      <c r="AY125" s="20" t="s">
        <v>130</v>
      </c>
      <c r="BE125" s="199">
        <f t="shared" si="14"/>
        <v>0</v>
      </c>
      <c r="BF125" s="199">
        <f t="shared" si="15"/>
        <v>0</v>
      </c>
      <c r="BG125" s="199">
        <f t="shared" si="16"/>
        <v>0</v>
      </c>
      <c r="BH125" s="199">
        <f t="shared" si="17"/>
        <v>0</v>
      </c>
      <c r="BI125" s="199">
        <f t="shared" si="18"/>
        <v>0</v>
      </c>
      <c r="BJ125" s="20" t="s">
        <v>77</v>
      </c>
      <c r="BK125" s="199">
        <f t="shared" si="19"/>
        <v>0</v>
      </c>
      <c r="BL125" s="20" t="s">
        <v>137</v>
      </c>
      <c r="BM125" s="20" t="s">
        <v>301</v>
      </c>
    </row>
    <row r="126" spans="2:65" s="1" customFormat="1" ht="25.5" customHeight="1">
      <c r="B126" s="37"/>
      <c r="C126" s="188" t="s">
        <v>326</v>
      </c>
      <c r="D126" s="188" t="s">
        <v>132</v>
      </c>
      <c r="E126" s="189" t="s">
        <v>503</v>
      </c>
      <c r="F126" s="190" t="s">
        <v>504</v>
      </c>
      <c r="G126" s="191" t="s">
        <v>182</v>
      </c>
      <c r="H126" s="192">
        <v>3</v>
      </c>
      <c r="I126" s="193"/>
      <c r="J126" s="194">
        <f t="shared" si="10"/>
        <v>0</v>
      </c>
      <c r="K126" s="190" t="s">
        <v>401</v>
      </c>
      <c r="L126" s="57"/>
      <c r="M126" s="195" t="s">
        <v>21</v>
      </c>
      <c r="N126" s="196" t="s">
        <v>40</v>
      </c>
      <c r="O126" s="38"/>
      <c r="P126" s="197">
        <f t="shared" si="11"/>
        <v>0</v>
      </c>
      <c r="Q126" s="197">
        <v>0</v>
      </c>
      <c r="R126" s="197">
        <f t="shared" si="12"/>
        <v>0</v>
      </c>
      <c r="S126" s="197">
        <v>0</v>
      </c>
      <c r="T126" s="198">
        <f t="shared" si="13"/>
        <v>0</v>
      </c>
      <c r="AR126" s="20" t="s">
        <v>137</v>
      </c>
      <c r="AT126" s="20" t="s">
        <v>132</v>
      </c>
      <c r="AU126" s="20" t="s">
        <v>77</v>
      </c>
      <c r="AY126" s="20" t="s">
        <v>130</v>
      </c>
      <c r="BE126" s="199">
        <f t="shared" si="14"/>
        <v>0</v>
      </c>
      <c r="BF126" s="199">
        <f t="shared" si="15"/>
        <v>0</v>
      </c>
      <c r="BG126" s="199">
        <f t="shared" si="16"/>
        <v>0</v>
      </c>
      <c r="BH126" s="199">
        <f t="shared" si="17"/>
        <v>0</v>
      </c>
      <c r="BI126" s="199">
        <f t="shared" si="18"/>
        <v>0</v>
      </c>
      <c r="BJ126" s="20" t="s">
        <v>77</v>
      </c>
      <c r="BK126" s="199">
        <f t="shared" si="19"/>
        <v>0</v>
      </c>
      <c r="BL126" s="20" t="s">
        <v>137</v>
      </c>
      <c r="BM126" s="20" t="s">
        <v>304</v>
      </c>
    </row>
    <row r="127" spans="2:65" s="1" customFormat="1" ht="25.5" customHeight="1">
      <c r="B127" s="37"/>
      <c r="C127" s="188" t="s">
        <v>233</v>
      </c>
      <c r="D127" s="188" t="s">
        <v>132</v>
      </c>
      <c r="E127" s="189" t="s">
        <v>505</v>
      </c>
      <c r="F127" s="190" t="s">
        <v>506</v>
      </c>
      <c r="G127" s="191" t="s">
        <v>182</v>
      </c>
      <c r="H127" s="192">
        <v>24</v>
      </c>
      <c r="I127" s="193"/>
      <c r="J127" s="194">
        <f t="shared" si="10"/>
        <v>0</v>
      </c>
      <c r="K127" s="190" t="s">
        <v>401</v>
      </c>
      <c r="L127" s="57"/>
      <c r="M127" s="195" t="s">
        <v>21</v>
      </c>
      <c r="N127" s="196" t="s">
        <v>40</v>
      </c>
      <c r="O127" s="38"/>
      <c r="P127" s="197">
        <f t="shared" si="11"/>
        <v>0</v>
      </c>
      <c r="Q127" s="197">
        <v>0</v>
      </c>
      <c r="R127" s="197">
        <f t="shared" si="12"/>
        <v>0</v>
      </c>
      <c r="S127" s="197">
        <v>0</v>
      </c>
      <c r="T127" s="198">
        <f t="shared" si="13"/>
        <v>0</v>
      </c>
      <c r="AR127" s="20" t="s">
        <v>137</v>
      </c>
      <c r="AT127" s="20" t="s">
        <v>132</v>
      </c>
      <c r="AU127" s="20" t="s">
        <v>77</v>
      </c>
      <c r="AY127" s="20" t="s">
        <v>130</v>
      </c>
      <c r="BE127" s="199">
        <f t="shared" si="14"/>
        <v>0</v>
      </c>
      <c r="BF127" s="199">
        <f t="shared" si="15"/>
        <v>0</v>
      </c>
      <c r="BG127" s="199">
        <f t="shared" si="16"/>
        <v>0</v>
      </c>
      <c r="BH127" s="199">
        <f t="shared" si="17"/>
        <v>0</v>
      </c>
      <c r="BI127" s="199">
        <f t="shared" si="18"/>
        <v>0</v>
      </c>
      <c r="BJ127" s="20" t="s">
        <v>77</v>
      </c>
      <c r="BK127" s="199">
        <f t="shared" si="19"/>
        <v>0</v>
      </c>
      <c r="BL127" s="20" t="s">
        <v>137</v>
      </c>
      <c r="BM127" s="20" t="s">
        <v>308</v>
      </c>
    </row>
    <row r="128" spans="2:65" s="1" customFormat="1" ht="38.25" customHeight="1">
      <c r="B128" s="37"/>
      <c r="C128" s="200" t="s">
        <v>333</v>
      </c>
      <c r="D128" s="200" t="s">
        <v>174</v>
      </c>
      <c r="E128" s="201" t="s">
        <v>507</v>
      </c>
      <c r="F128" s="202" t="s">
        <v>508</v>
      </c>
      <c r="G128" s="203" t="s">
        <v>182</v>
      </c>
      <c r="H128" s="204">
        <v>3</v>
      </c>
      <c r="I128" s="205"/>
      <c r="J128" s="206">
        <f t="shared" si="10"/>
        <v>0</v>
      </c>
      <c r="K128" s="202" t="s">
        <v>401</v>
      </c>
      <c r="L128" s="207"/>
      <c r="M128" s="208" t="s">
        <v>21</v>
      </c>
      <c r="N128" s="209" t="s">
        <v>40</v>
      </c>
      <c r="O128" s="38"/>
      <c r="P128" s="197">
        <f t="shared" si="11"/>
        <v>0</v>
      </c>
      <c r="Q128" s="197">
        <v>0</v>
      </c>
      <c r="R128" s="197">
        <f t="shared" si="12"/>
        <v>0</v>
      </c>
      <c r="S128" s="197">
        <v>0</v>
      </c>
      <c r="T128" s="198">
        <f t="shared" si="13"/>
        <v>0</v>
      </c>
      <c r="AR128" s="20" t="s">
        <v>147</v>
      </c>
      <c r="AT128" s="20" t="s">
        <v>174</v>
      </c>
      <c r="AU128" s="20" t="s">
        <v>77</v>
      </c>
      <c r="AY128" s="20" t="s">
        <v>130</v>
      </c>
      <c r="BE128" s="199">
        <f t="shared" si="14"/>
        <v>0</v>
      </c>
      <c r="BF128" s="199">
        <f t="shared" si="15"/>
        <v>0</v>
      </c>
      <c r="BG128" s="199">
        <f t="shared" si="16"/>
        <v>0</v>
      </c>
      <c r="BH128" s="199">
        <f t="shared" si="17"/>
        <v>0</v>
      </c>
      <c r="BI128" s="199">
        <f t="shared" si="18"/>
        <v>0</v>
      </c>
      <c r="BJ128" s="20" t="s">
        <v>77</v>
      </c>
      <c r="BK128" s="199">
        <f t="shared" si="19"/>
        <v>0</v>
      </c>
      <c r="BL128" s="20" t="s">
        <v>137</v>
      </c>
      <c r="BM128" s="20" t="s">
        <v>311</v>
      </c>
    </row>
    <row r="129" spans="2:65" s="1" customFormat="1" ht="40.5">
      <c r="B129" s="37"/>
      <c r="C129" s="59"/>
      <c r="D129" s="210" t="s">
        <v>187</v>
      </c>
      <c r="E129" s="59"/>
      <c r="F129" s="211" t="s">
        <v>509</v>
      </c>
      <c r="G129" s="59"/>
      <c r="H129" s="59"/>
      <c r="I129" s="159"/>
      <c r="J129" s="59"/>
      <c r="K129" s="59"/>
      <c r="L129" s="57"/>
      <c r="M129" s="212"/>
      <c r="N129" s="38"/>
      <c r="O129" s="38"/>
      <c r="P129" s="38"/>
      <c r="Q129" s="38"/>
      <c r="R129" s="38"/>
      <c r="S129" s="38"/>
      <c r="T129" s="74"/>
      <c r="AT129" s="20" t="s">
        <v>187</v>
      </c>
      <c r="AU129" s="20" t="s">
        <v>77</v>
      </c>
    </row>
    <row r="130" spans="2:65" s="1" customFormat="1" ht="25.5" customHeight="1">
      <c r="B130" s="37"/>
      <c r="C130" s="200" t="s">
        <v>240</v>
      </c>
      <c r="D130" s="200" t="s">
        <v>174</v>
      </c>
      <c r="E130" s="201" t="s">
        <v>510</v>
      </c>
      <c r="F130" s="202" t="s">
        <v>511</v>
      </c>
      <c r="G130" s="203" t="s">
        <v>182</v>
      </c>
      <c r="H130" s="204">
        <v>3</v>
      </c>
      <c r="I130" s="205"/>
      <c r="J130" s="206">
        <f t="shared" ref="J130:J161" si="20">ROUND(I130*H130,2)</f>
        <v>0</v>
      </c>
      <c r="K130" s="202" t="s">
        <v>401</v>
      </c>
      <c r="L130" s="207"/>
      <c r="M130" s="208" t="s">
        <v>21</v>
      </c>
      <c r="N130" s="209" t="s">
        <v>40</v>
      </c>
      <c r="O130" s="38"/>
      <c r="P130" s="197">
        <f t="shared" ref="P130:P161" si="21">O130*H130</f>
        <v>0</v>
      </c>
      <c r="Q130" s="197">
        <v>0</v>
      </c>
      <c r="R130" s="197">
        <f t="shared" ref="R130:R161" si="22">Q130*H130</f>
        <v>0</v>
      </c>
      <c r="S130" s="197">
        <v>0</v>
      </c>
      <c r="T130" s="198">
        <f t="shared" ref="T130:T161" si="23">S130*H130</f>
        <v>0</v>
      </c>
      <c r="AR130" s="20" t="s">
        <v>147</v>
      </c>
      <c r="AT130" s="20" t="s">
        <v>174</v>
      </c>
      <c r="AU130" s="20" t="s">
        <v>77</v>
      </c>
      <c r="AY130" s="20" t="s">
        <v>130</v>
      </c>
      <c r="BE130" s="199">
        <f t="shared" ref="BE130:BE161" si="24">IF(N130="základní",J130,0)</f>
        <v>0</v>
      </c>
      <c r="BF130" s="199">
        <f t="shared" ref="BF130:BF161" si="25">IF(N130="snížená",J130,0)</f>
        <v>0</v>
      </c>
      <c r="BG130" s="199">
        <f t="shared" ref="BG130:BG161" si="26">IF(N130="zákl. přenesená",J130,0)</f>
        <v>0</v>
      </c>
      <c r="BH130" s="199">
        <f t="shared" ref="BH130:BH161" si="27">IF(N130="sníž. přenesená",J130,0)</f>
        <v>0</v>
      </c>
      <c r="BI130" s="199">
        <f t="shared" ref="BI130:BI161" si="28">IF(N130="nulová",J130,0)</f>
        <v>0</v>
      </c>
      <c r="BJ130" s="20" t="s">
        <v>77</v>
      </c>
      <c r="BK130" s="199">
        <f t="shared" ref="BK130:BK161" si="29">ROUND(I130*H130,2)</f>
        <v>0</v>
      </c>
      <c r="BL130" s="20" t="s">
        <v>137</v>
      </c>
      <c r="BM130" s="20" t="s">
        <v>315</v>
      </c>
    </row>
    <row r="131" spans="2:65" s="1" customFormat="1" ht="16.5" customHeight="1">
      <c r="B131" s="37"/>
      <c r="C131" s="188" t="s">
        <v>340</v>
      </c>
      <c r="D131" s="188" t="s">
        <v>132</v>
      </c>
      <c r="E131" s="189" t="s">
        <v>512</v>
      </c>
      <c r="F131" s="190" t="s">
        <v>513</v>
      </c>
      <c r="G131" s="191" t="s">
        <v>182</v>
      </c>
      <c r="H131" s="192">
        <v>27</v>
      </c>
      <c r="I131" s="193"/>
      <c r="J131" s="194">
        <f t="shared" si="20"/>
        <v>0</v>
      </c>
      <c r="K131" s="190" t="s">
        <v>401</v>
      </c>
      <c r="L131" s="57"/>
      <c r="M131" s="195" t="s">
        <v>21</v>
      </c>
      <c r="N131" s="196" t="s">
        <v>40</v>
      </c>
      <c r="O131" s="38"/>
      <c r="P131" s="197">
        <f t="shared" si="21"/>
        <v>0</v>
      </c>
      <c r="Q131" s="197">
        <v>0</v>
      </c>
      <c r="R131" s="197">
        <f t="shared" si="22"/>
        <v>0</v>
      </c>
      <c r="S131" s="197">
        <v>0</v>
      </c>
      <c r="T131" s="198">
        <f t="shared" si="23"/>
        <v>0</v>
      </c>
      <c r="AR131" s="20" t="s">
        <v>137</v>
      </c>
      <c r="AT131" s="20" t="s">
        <v>132</v>
      </c>
      <c r="AU131" s="20" t="s">
        <v>77</v>
      </c>
      <c r="AY131" s="20" t="s">
        <v>130</v>
      </c>
      <c r="BE131" s="199">
        <f t="shared" si="24"/>
        <v>0</v>
      </c>
      <c r="BF131" s="199">
        <f t="shared" si="25"/>
        <v>0</v>
      </c>
      <c r="BG131" s="199">
        <f t="shared" si="26"/>
        <v>0</v>
      </c>
      <c r="BH131" s="199">
        <f t="shared" si="27"/>
        <v>0</v>
      </c>
      <c r="BI131" s="199">
        <f t="shared" si="28"/>
        <v>0</v>
      </c>
      <c r="BJ131" s="20" t="s">
        <v>77</v>
      </c>
      <c r="BK131" s="199">
        <f t="shared" si="29"/>
        <v>0</v>
      </c>
      <c r="BL131" s="20" t="s">
        <v>137</v>
      </c>
      <c r="BM131" s="20" t="s">
        <v>318</v>
      </c>
    </row>
    <row r="132" spans="2:65" s="1" customFormat="1" ht="25.5" customHeight="1">
      <c r="B132" s="37"/>
      <c r="C132" s="188" t="s">
        <v>244</v>
      </c>
      <c r="D132" s="188" t="s">
        <v>132</v>
      </c>
      <c r="E132" s="189" t="s">
        <v>514</v>
      </c>
      <c r="F132" s="190" t="s">
        <v>515</v>
      </c>
      <c r="G132" s="191" t="s">
        <v>182</v>
      </c>
      <c r="H132" s="192">
        <v>7</v>
      </c>
      <c r="I132" s="193"/>
      <c r="J132" s="194">
        <f t="shared" si="20"/>
        <v>0</v>
      </c>
      <c r="K132" s="190" t="s">
        <v>401</v>
      </c>
      <c r="L132" s="57"/>
      <c r="M132" s="195" t="s">
        <v>21</v>
      </c>
      <c r="N132" s="196" t="s">
        <v>40</v>
      </c>
      <c r="O132" s="38"/>
      <c r="P132" s="197">
        <f t="shared" si="21"/>
        <v>0</v>
      </c>
      <c r="Q132" s="197">
        <v>0</v>
      </c>
      <c r="R132" s="197">
        <f t="shared" si="22"/>
        <v>0</v>
      </c>
      <c r="S132" s="197">
        <v>0</v>
      </c>
      <c r="T132" s="198">
        <f t="shared" si="23"/>
        <v>0</v>
      </c>
      <c r="AR132" s="20" t="s">
        <v>137</v>
      </c>
      <c r="AT132" s="20" t="s">
        <v>132</v>
      </c>
      <c r="AU132" s="20" t="s">
        <v>77</v>
      </c>
      <c r="AY132" s="20" t="s">
        <v>130</v>
      </c>
      <c r="BE132" s="199">
        <f t="shared" si="24"/>
        <v>0</v>
      </c>
      <c r="BF132" s="199">
        <f t="shared" si="25"/>
        <v>0</v>
      </c>
      <c r="BG132" s="199">
        <f t="shared" si="26"/>
        <v>0</v>
      </c>
      <c r="BH132" s="199">
        <f t="shared" si="27"/>
        <v>0</v>
      </c>
      <c r="BI132" s="199">
        <f t="shared" si="28"/>
        <v>0</v>
      </c>
      <c r="BJ132" s="20" t="s">
        <v>77</v>
      </c>
      <c r="BK132" s="199">
        <f t="shared" si="29"/>
        <v>0</v>
      </c>
      <c r="BL132" s="20" t="s">
        <v>137</v>
      </c>
      <c r="BM132" s="20" t="s">
        <v>322</v>
      </c>
    </row>
    <row r="133" spans="2:65" s="1" customFormat="1" ht="16.5" customHeight="1">
      <c r="B133" s="37"/>
      <c r="C133" s="188" t="s">
        <v>347</v>
      </c>
      <c r="D133" s="188" t="s">
        <v>132</v>
      </c>
      <c r="E133" s="189" t="s">
        <v>516</v>
      </c>
      <c r="F133" s="190" t="s">
        <v>517</v>
      </c>
      <c r="G133" s="191" t="s">
        <v>182</v>
      </c>
      <c r="H133" s="192">
        <v>5</v>
      </c>
      <c r="I133" s="193"/>
      <c r="J133" s="194">
        <f t="shared" si="20"/>
        <v>0</v>
      </c>
      <c r="K133" s="190" t="s">
        <v>401</v>
      </c>
      <c r="L133" s="57"/>
      <c r="M133" s="195" t="s">
        <v>21</v>
      </c>
      <c r="N133" s="196" t="s">
        <v>40</v>
      </c>
      <c r="O133" s="38"/>
      <c r="P133" s="197">
        <f t="shared" si="21"/>
        <v>0</v>
      </c>
      <c r="Q133" s="197">
        <v>0</v>
      </c>
      <c r="R133" s="197">
        <f t="shared" si="22"/>
        <v>0</v>
      </c>
      <c r="S133" s="197">
        <v>0</v>
      </c>
      <c r="T133" s="198">
        <f t="shared" si="23"/>
        <v>0</v>
      </c>
      <c r="AR133" s="20" t="s">
        <v>137</v>
      </c>
      <c r="AT133" s="20" t="s">
        <v>132</v>
      </c>
      <c r="AU133" s="20" t="s">
        <v>77</v>
      </c>
      <c r="AY133" s="20" t="s">
        <v>130</v>
      </c>
      <c r="BE133" s="199">
        <f t="shared" si="24"/>
        <v>0</v>
      </c>
      <c r="BF133" s="199">
        <f t="shared" si="25"/>
        <v>0</v>
      </c>
      <c r="BG133" s="199">
        <f t="shared" si="26"/>
        <v>0</v>
      </c>
      <c r="BH133" s="199">
        <f t="shared" si="27"/>
        <v>0</v>
      </c>
      <c r="BI133" s="199">
        <f t="shared" si="28"/>
        <v>0</v>
      </c>
      <c r="BJ133" s="20" t="s">
        <v>77</v>
      </c>
      <c r="BK133" s="199">
        <f t="shared" si="29"/>
        <v>0</v>
      </c>
      <c r="BL133" s="20" t="s">
        <v>137</v>
      </c>
      <c r="BM133" s="20" t="s">
        <v>325</v>
      </c>
    </row>
    <row r="134" spans="2:65" s="1" customFormat="1" ht="16.5" customHeight="1">
      <c r="B134" s="37"/>
      <c r="C134" s="188" t="s">
        <v>247</v>
      </c>
      <c r="D134" s="188" t="s">
        <v>132</v>
      </c>
      <c r="E134" s="189" t="s">
        <v>518</v>
      </c>
      <c r="F134" s="190" t="s">
        <v>519</v>
      </c>
      <c r="G134" s="191" t="s">
        <v>182</v>
      </c>
      <c r="H134" s="192">
        <v>5</v>
      </c>
      <c r="I134" s="193"/>
      <c r="J134" s="194">
        <f t="shared" si="20"/>
        <v>0</v>
      </c>
      <c r="K134" s="190" t="s">
        <v>401</v>
      </c>
      <c r="L134" s="57"/>
      <c r="M134" s="195" t="s">
        <v>21</v>
      </c>
      <c r="N134" s="196" t="s">
        <v>40</v>
      </c>
      <c r="O134" s="38"/>
      <c r="P134" s="197">
        <f t="shared" si="21"/>
        <v>0</v>
      </c>
      <c r="Q134" s="197">
        <v>0</v>
      </c>
      <c r="R134" s="197">
        <f t="shared" si="22"/>
        <v>0</v>
      </c>
      <c r="S134" s="197">
        <v>0</v>
      </c>
      <c r="T134" s="198">
        <f t="shared" si="23"/>
        <v>0</v>
      </c>
      <c r="AR134" s="20" t="s">
        <v>137</v>
      </c>
      <c r="AT134" s="20" t="s">
        <v>132</v>
      </c>
      <c r="AU134" s="20" t="s">
        <v>77</v>
      </c>
      <c r="AY134" s="20" t="s">
        <v>130</v>
      </c>
      <c r="BE134" s="199">
        <f t="shared" si="24"/>
        <v>0</v>
      </c>
      <c r="BF134" s="199">
        <f t="shared" si="25"/>
        <v>0</v>
      </c>
      <c r="BG134" s="199">
        <f t="shared" si="26"/>
        <v>0</v>
      </c>
      <c r="BH134" s="199">
        <f t="shared" si="27"/>
        <v>0</v>
      </c>
      <c r="BI134" s="199">
        <f t="shared" si="28"/>
        <v>0</v>
      </c>
      <c r="BJ134" s="20" t="s">
        <v>77</v>
      </c>
      <c r="BK134" s="199">
        <f t="shared" si="29"/>
        <v>0</v>
      </c>
      <c r="BL134" s="20" t="s">
        <v>137</v>
      </c>
      <c r="BM134" s="20" t="s">
        <v>329</v>
      </c>
    </row>
    <row r="135" spans="2:65" s="1" customFormat="1" ht="16.5" customHeight="1">
      <c r="B135" s="37"/>
      <c r="C135" s="188" t="s">
        <v>354</v>
      </c>
      <c r="D135" s="188" t="s">
        <v>132</v>
      </c>
      <c r="E135" s="189" t="s">
        <v>520</v>
      </c>
      <c r="F135" s="190" t="s">
        <v>521</v>
      </c>
      <c r="G135" s="191" t="s">
        <v>182</v>
      </c>
      <c r="H135" s="192">
        <v>5</v>
      </c>
      <c r="I135" s="193"/>
      <c r="J135" s="194">
        <f t="shared" si="20"/>
        <v>0</v>
      </c>
      <c r="K135" s="190" t="s">
        <v>401</v>
      </c>
      <c r="L135" s="57"/>
      <c r="M135" s="195" t="s">
        <v>21</v>
      </c>
      <c r="N135" s="196" t="s">
        <v>40</v>
      </c>
      <c r="O135" s="38"/>
      <c r="P135" s="197">
        <f t="shared" si="21"/>
        <v>0</v>
      </c>
      <c r="Q135" s="197">
        <v>0</v>
      </c>
      <c r="R135" s="197">
        <f t="shared" si="22"/>
        <v>0</v>
      </c>
      <c r="S135" s="197">
        <v>0</v>
      </c>
      <c r="T135" s="198">
        <f t="shared" si="23"/>
        <v>0</v>
      </c>
      <c r="AR135" s="20" t="s">
        <v>137</v>
      </c>
      <c r="AT135" s="20" t="s">
        <v>132</v>
      </c>
      <c r="AU135" s="20" t="s">
        <v>77</v>
      </c>
      <c r="AY135" s="20" t="s">
        <v>130</v>
      </c>
      <c r="BE135" s="199">
        <f t="shared" si="24"/>
        <v>0</v>
      </c>
      <c r="BF135" s="199">
        <f t="shared" si="25"/>
        <v>0</v>
      </c>
      <c r="BG135" s="199">
        <f t="shared" si="26"/>
        <v>0</v>
      </c>
      <c r="BH135" s="199">
        <f t="shared" si="27"/>
        <v>0</v>
      </c>
      <c r="BI135" s="199">
        <f t="shared" si="28"/>
        <v>0</v>
      </c>
      <c r="BJ135" s="20" t="s">
        <v>77</v>
      </c>
      <c r="BK135" s="199">
        <f t="shared" si="29"/>
        <v>0</v>
      </c>
      <c r="BL135" s="20" t="s">
        <v>137</v>
      </c>
      <c r="BM135" s="20" t="s">
        <v>332</v>
      </c>
    </row>
    <row r="136" spans="2:65" s="1" customFormat="1" ht="25.5" customHeight="1">
      <c r="B136" s="37"/>
      <c r="C136" s="200" t="s">
        <v>251</v>
      </c>
      <c r="D136" s="200" t="s">
        <v>174</v>
      </c>
      <c r="E136" s="201" t="s">
        <v>522</v>
      </c>
      <c r="F136" s="202" t="s">
        <v>523</v>
      </c>
      <c r="G136" s="203" t="s">
        <v>182</v>
      </c>
      <c r="H136" s="204">
        <v>3</v>
      </c>
      <c r="I136" s="205"/>
      <c r="J136" s="206">
        <f t="shared" si="20"/>
        <v>0</v>
      </c>
      <c r="K136" s="202" t="s">
        <v>401</v>
      </c>
      <c r="L136" s="207"/>
      <c r="M136" s="208" t="s">
        <v>21</v>
      </c>
      <c r="N136" s="209" t="s">
        <v>40</v>
      </c>
      <c r="O136" s="38"/>
      <c r="P136" s="197">
        <f t="shared" si="21"/>
        <v>0</v>
      </c>
      <c r="Q136" s="197">
        <v>0</v>
      </c>
      <c r="R136" s="197">
        <f t="shared" si="22"/>
        <v>0</v>
      </c>
      <c r="S136" s="197">
        <v>0</v>
      </c>
      <c r="T136" s="198">
        <f t="shared" si="23"/>
        <v>0</v>
      </c>
      <c r="AR136" s="20" t="s">
        <v>147</v>
      </c>
      <c r="AT136" s="20" t="s">
        <v>174</v>
      </c>
      <c r="AU136" s="20" t="s">
        <v>77</v>
      </c>
      <c r="AY136" s="20" t="s">
        <v>130</v>
      </c>
      <c r="BE136" s="199">
        <f t="shared" si="24"/>
        <v>0</v>
      </c>
      <c r="BF136" s="199">
        <f t="shared" si="25"/>
        <v>0</v>
      </c>
      <c r="BG136" s="199">
        <f t="shared" si="26"/>
        <v>0</v>
      </c>
      <c r="BH136" s="199">
        <f t="shared" si="27"/>
        <v>0</v>
      </c>
      <c r="BI136" s="199">
        <f t="shared" si="28"/>
        <v>0</v>
      </c>
      <c r="BJ136" s="20" t="s">
        <v>77</v>
      </c>
      <c r="BK136" s="199">
        <f t="shared" si="29"/>
        <v>0</v>
      </c>
      <c r="BL136" s="20" t="s">
        <v>137</v>
      </c>
      <c r="BM136" s="20" t="s">
        <v>336</v>
      </c>
    </row>
    <row r="137" spans="2:65" s="1" customFormat="1" ht="16.5" customHeight="1">
      <c r="B137" s="37"/>
      <c r="C137" s="200" t="s">
        <v>362</v>
      </c>
      <c r="D137" s="200" t="s">
        <v>174</v>
      </c>
      <c r="E137" s="201" t="s">
        <v>524</v>
      </c>
      <c r="F137" s="202" t="s">
        <v>525</v>
      </c>
      <c r="G137" s="203" t="s">
        <v>182</v>
      </c>
      <c r="H137" s="204">
        <v>3</v>
      </c>
      <c r="I137" s="205"/>
      <c r="J137" s="206">
        <f t="shared" si="20"/>
        <v>0</v>
      </c>
      <c r="K137" s="202" t="s">
        <v>401</v>
      </c>
      <c r="L137" s="207"/>
      <c r="M137" s="208" t="s">
        <v>21</v>
      </c>
      <c r="N137" s="209" t="s">
        <v>40</v>
      </c>
      <c r="O137" s="38"/>
      <c r="P137" s="197">
        <f t="shared" si="21"/>
        <v>0</v>
      </c>
      <c r="Q137" s="197">
        <v>0</v>
      </c>
      <c r="R137" s="197">
        <f t="shared" si="22"/>
        <v>0</v>
      </c>
      <c r="S137" s="197">
        <v>0</v>
      </c>
      <c r="T137" s="198">
        <f t="shared" si="23"/>
        <v>0</v>
      </c>
      <c r="AR137" s="20" t="s">
        <v>147</v>
      </c>
      <c r="AT137" s="20" t="s">
        <v>174</v>
      </c>
      <c r="AU137" s="20" t="s">
        <v>77</v>
      </c>
      <c r="AY137" s="20" t="s">
        <v>130</v>
      </c>
      <c r="BE137" s="199">
        <f t="shared" si="24"/>
        <v>0</v>
      </c>
      <c r="BF137" s="199">
        <f t="shared" si="25"/>
        <v>0</v>
      </c>
      <c r="BG137" s="199">
        <f t="shared" si="26"/>
        <v>0</v>
      </c>
      <c r="BH137" s="199">
        <f t="shared" si="27"/>
        <v>0</v>
      </c>
      <c r="BI137" s="199">
        <f t="shared" si="28"/>
        <v>0</v>
      </c>
      <c r="BJ137" s="20" t="s">
        <v>77</v>
      </c>
      <c r="BK137" s="199">
        <f t="shared" si="29"/>
        <v>0</v>
      </c>
      <c r="BL137" s="20" t="s">
        <v>137</v>
      </c>
      <c r="BM137" s="20" t="s">
        <v>339</v>
      </c>
    </row>
    <row r="138" spans="2:65" s="1" customFormat="1" ht="16.5" customHeight="1">
      <c r="B138" s="37"/>
      <c r="C138" s="200" t="s">
        <v>257</v>
      </c>
      <c r="D138" s="200" t="s">
        <v>174</v>
      </c>
      <c r="E138" s="201" t="s">
        <v>526</v>
      </c>
      <c r="F138" s="202" t="s">
        <v>527</v>
      </c>
      <c r="G138" s="203" t="s">
        <v>182</v>
      </c>
      <c r="H138" s="204">
        <v>8</v>
      </c>
      <c r="I138" s="205"/>
      <c r="J138" s="206">
        <f t="shared" si="20"/>
        <v>0</v>
      </c>
      <c r="K138" s="202" t="s">
        <v>401</v>
      </c>
      <c r="L138" s="207"/>
      <c r="M138" s="208" t="s">
        <v>21</v>
      </c>
      <c r="N138" s="209" t="s">
        <v>40</v>
      </c>
      <c r="O138" s="38"/>
      <c r="P138" s="197">
        <f t="shared" si="21"/>
        <v>0</v>
      </c>
      <c r="Q138" s="197">
        <v>0</v>
      </c>
      <c r="R138" s="197">
        <f t="shared" si="22"/>
        <v>0</v>
      </c>
      <c r="S138" s="197">
        <v>0</v>
      </c>
      <c r="T138" s="198">
        <f t="shared" si="23"/>
        <v>0</v>
      </c>
      <c r="AR138" s="20" t="s">
        <v>147</v>
      </c>
      <c r="AT138" s="20" t="s">
        <v>174</v>
      </c>
      <c r="AU138" s="20" t="s">
        <v>77</v>
      </c>
      <c r="AY138" s="20" t="s">
        <v>130</v>
      </c>
      <c r="BE138" s="199">
        <f t="shared" si="24"/>
        <v>0</v>
      </c>
      <c r="BF138" s="199">
        <f t="shared" si="25"/>
        <v>0</v>
      </c>
      <c r="BG138" s="199">
        <f t="shared" si="26"/>
        <v>0</v>
      </c>
      <c r="BH138" s="199">
        <f t="shared" si="27"/>
        <v>0</v>
      </c>
      <c r="BI138" s="199">
        <f t="shared" si="28"/>
        <v>0</v>
      </c>
      <c r="BJ138" s="20" t="s">
        <v>77</v>
      </c>
      <c r="BK138" s="199">
        <f t="shared" si="29"/>
        <v>0</v>
      </c>
      <c r="BL138" s="20" t="s">
        <v>137</v>
      </c>
      <c r="BM138" s="20" t="s">
        <v>343</v>
      </c>
    </row>
    <row r="139" spans="2:65" s="1" customFormat="1" ht="16.5" customHeight="1">
      <c r="B139" s="37"/>
      <c r="C139" s="200" t="s">
        <v>370</v>
      </c>
      <c r="D139" s="200" t="s">
        <v>174</v>
      </c>
      <c r="E139" s="201" t="s">
        <v>528</v>
      </c>
      <c r="F139" s="202" t="s">
        <v>529</v>
      </c>
      <c r="G139" s="203" t="s">
        <v>177</v>
      </c>
      <c r="H139" s="204">
        <v>420</v>
      </c>
      <c r="I139" s="205"/>
      <c r="J139" s="206">
        <f t="shared" si="20"/>
        <v>0</v>
      </c>
      <c r="K139" s="202" t="s">
        <v>401</v>
      </c>
      <c r="L139" s="207"/>
      <c r="M139" s="208" t="s">
        <v>21</v>
      </c>
      <c r="N139" s="209" t="s">
        <v>40</v>
      </c>
      <c r="O139" s="38"/>
      <c r="P139" s="197">
        <f t="shared" si="21"/>
        <v>0</v>
      </c>
      <c r="Q139" s="197">
        <v>0</v>
      </c>
      <c r="R139" s="197">
        <f t="shared" si="22"/>
        <v>0</v>
      </c>
      <c r="S139" s="197">
        <v>0</v>
      </c>
      <c r="T139" s="198">
        <f t="shared" si="23"/>
        <v>0</v>
      </c>
      <c r="AR139" s="20" t="s">
        <v>147</v>
      </c>
      <c r="AT139" s="20" t="s">
        <v>174</v>
      </c>
      <c r="AU139" s="20" t="s">
        <v>77</v>
      </c>
      <c r="AY139" s="20" t="s">
        <v>130</v>
      </c>
      <c r="BE139" s="199">
        <f t="shared" si="24"/>
        <v>0</v>
      </c>
      <c r="BF139" s="199">
        <f t="shared" si="25"/>
        <v>0</v>
      </c>
      <c r="BG139" s="199">
        <f t="shared" si="26"/>
        <v>0</v>
      </c>
      <c r="BH139" s="199">
        <f t="shared" si="27"/>
        <v>0</v>
      </c>
      <c r="BI139" s="199">
        <f t="shared" si="28"/>
        <v>0</v>
      </c>
      <c r="BJ139" s="20" t="s">
        <v>77</v>
      </c>
      <c r="BK139" s="199">
        <f t="shared" si="29"/>
        <v>0</v>
      </c>
      <c r="BL139" s="20" t="s">
        <v>137</v>
      </c>
      <c r="BM139" s="20" t="s">
        <v>346</v>
      </c>
    </row>
    <row r="140" spans="2:65" s="1" customFormat="1" ht="25.5" customHeight="1">
      <c r="B140" s="37"/>
      <c r="C140" s="188" t="s">
        <v>263</v>
      </c>
      <c r="D140" s="188" t="s">
        <v>132</v>
      </c>
      <c r="E140" s="189" t="s">
        <v>530</v>
      </c>
      <c r="F140" s="190" t="s">
        <v>531</v>
      </c>
      <c r="G140" s="191" t="s">
        <v>182</v>
      </c>
      <c r="H140" s="192">
        <v>20</v>
      </c>
      <c r="I140" s="193"/>
      <c r="J140" s="194">
        <f t="shared" si="20"/>
        <v>0</v>
      </c>
      <c r="K140" s="190" t="s">
        <v>401</v>
      </c>
      <c r="L140" s="57"/>
      <c r="M140" s="195" t="s">
        <v>21</v>
      </c>
      <c r="N140" s="196" t="s">
        <v>40</v>
      </c>
      <c r="O140" s="38"/>
      <c r="P140" s="197">
        <f t="shared" si="21"/>
        <v>0</v>
      </c>
      <c r="Q140" s="197">
        <v>0</v>
      </c>
      <c r="R140" s="197">
        <f t="shared" si="22"/>
        <v>0</v>
      </c>
      <c r="S140" s="197">
        <v>0</v>
      </c>
      <c r="T140" s="198">
        <f t="shared" si="23"/>
        <v>0</v>
      </c>
      <c r="AR140" s="20" t="s">
        <v>137</v>
      </c>
      <c r="AT140" s="20" t="s">
        <v>132</v>
      </c>
      <c r="AU140" s="20" t="s">
        <v>77</v>
      </c>
      <c r="AY140" s="20" t="s">
        <v>130</v>
      </c>
      <c r="BE140" s="199">
        <f t="shared" si="24"/>
        <v>0</v>
      </c>
      <c r="BF140" s="199">
        <f t="shared" si="25"/>
        <v>0</v>
      </c>
      <c r="BG140" s="199">
        <f t="shared" si="26"/>
        <v>0</v>
      </c>
      <c r="BH140" s="199">
        <f t="shared" si="27"/>
        <v>0</v>
      </c>
      <c r="BI140" s="199">
        <f t="shared" si="28"/>
        <v>0</v>
      </c>
      <c r="BJ140" s="20" t="s">
        <v>77</v>
      </c>
      <c r="BK140" s="199">
        <f t="shared" si="29"/>
        <v>0</v>
      </c>
      <c r="BL140" s="20" t="s">
        <v>137</v>
      </c>
      <c r="BM140" s="20" t="s">
        <v>350</v>
      </c>
    </row>
    <row r="141" spans="2:65" s="1" customFormat="1" ht="25.5" customHeight="1">
      <c r="B141" s="37"/>
      <c r="C141" s="200" t="s">
        <v>269</v>
      </c>
      <c r="D141" s="200" t="s">
        <v>174</v>
      </c>
      <c r="E141" s="201" t="s">
        <v>532</v>
      </c>
      <c r="F141" s="202" t="s">
        <v>533</v>
      </c>
      <c r="G141" s="203" t="s">
        <v>182</v>
      </c>
      <c r="H141" s="204">
        <v>3</v>
      </c>
      <c r="I141" s="205"/>
      <c r="J141" s="206">
        <f t="shared" si="20"/>
        <v>0</v>
      </c>
      <c r="K141" s="202" t="s">
        <v>401</v>
      </c>
      <c r="L141" s="207"/>
      <c r="M141" s="208" t="s">
        <v>21</v>
      </c>
      <c r="N141" s="209" t="s">
        <v>40</v>
      </c>
      <c r="O141" s="38"/>
      <c r="P141" s="197">
        <f t="shared" si="21"/>
        <v>0</v>
      </c>
      <c r="Q141" s="197">
        <v>0</v>
      </c>
      <c r="R141" s="197">
        <f t="shared" si="22"/>
        <v>0</v>
      </c>
      <c r="S141" s="197">
        <v>0</v>
      </c>
      <c r="T141" s="198">
        <f t="shared" si="23"/>
        <v>0</v>
      </c>
      <c r="AR141" s="20" t="s">
        <v>147</v>
      </c>
      <c r="AT141" s="20" t="s">
        <v>174</v>
      </c>
      <c r="AU141" s="20" t="s">
        <v>77</v>
      </c>
      <c r="AY141" s="20" t="s">
        <v>130</v>
      </c>
      <c r="BE141" s="199">
        <f t="shared" si="24"/>
        <v>0</v>
      </c>
      <c r="BF141" s="199">
        <f t="shared" si="25"/>
        <v>0</v>
      </c>
      <c r="BG141" s="199">
        <f t="shared" si="26"/>
        <v>0</v>
      </c>
      <c r="BH141" s="199">
        <f t="shared" si="27"/>
        <v>0</v>
      </c>
      <c r="BI141" s="199">
        <f t="shared" si="28"/>
        <v>0</v>
      </c>
      <c r="BJ141" s="20" t="s">
        <v>77</v>
      </c>
      <c r="BK141" s="199">
        <f t="shared" si="29"/>
        <v>0</v>
      </c>
      <c r="BL141" s="20" t="s">
        <v>137</v>
      </c>
      <c r="BM141" s="20" t="s">
        <v>357</v>
      </c>
    </row>
    <row r="142" spans="2:65" s="1" customFormat="1" ht="25.5" customHeight="1">
      <c r="B142" s="37"/>
      <c r="C142" s="188" t="s">
        <v>384</v>
      </c>
      <c r="D142" s="188" t="s">
        <v>132</v>
      </c>
      <c r="E142" s="189" t="s">
        <v>534</v>
      </c>
      <c r="F142" s="190" t="s">
        <v>535</v>
      </c>
      <c r="G142" s="191" t="s">
        <v>182</v>
      </c>
      <c r="H142" s="192">
        <v>13</v>
      </c>
      <c r="I142" s="193"/>
      <c r="J142" s="194">
        <f t="shared" si="20"/>
        <v>0</v>
      </c>
      <c r="K142" s="190" t="s">
        <v>401</v>
      </c>
      <c r="L142" s="57"/>
      <c r="M142" s="195" t="s">
        <v>21</v>
      </c>
      <c r="N142" s="196" t="s">
        <v>40</v>
      </c>
      <c r="O142" s="38"/>
      <c r="P142" s="197">
        <f t="shared" si="21"/>
        <v>0</v>
      </c>
      <c r="Q142" s="197">
        <v>0</v>
      </c>
      <c r="R142" s="197">
        <f t="shared" si="22"/>
        <v>0</v>
      </c>
      <c r="S142" s="197">
        <v>0</v>
      </c>
      <c r="T142" s="198">
        <f t="shared" si="23"/>
        <v>0</v>
      </c>
      <c r="AR142" s="20" t="s">
        <v>137</v>
      </c>
      <c r="AT142" s="20" t="s">
        <v>132</v>
      </c>
      <c r="AU142" s="20" t="s">
        <v>77</v>
      </c>
      <c r="AY142" s="20" t="s">
        <v>130</v>
      </c>
      <c r="BE142" s="199">
        <f t="shared" si="24"/>
        <v>0</v>
      </c>
      <c r="BF142" s="199">
        <f t="shared" si="25"/>
        <v>0</v>
      </c>
      <c r="BG142" s="199">
        <f t="shared" si="26"/>
        <v>0</v>
      </c>
      <c r="BH142" s="199">
        <f t="shared" si="27"/>
        <v>0</v>
      </c>
      <c r="BI142" s="199">
        <f t="shared" si="28"/>
        <v>0</v>
      </c>
      <c r="BJ142" s="20" t="s">
        <v>77</v>
      </c>
      <c r="BK142" s="199">
        <f t="shared" si="29"/>
        <v>0</v>
      </c>
      <c r="BL142" s="20" t="s">
        <v>137</v>
      </c>
      <c r="BM142" s="20" t="s">
        <v>536</v>
      </c>
    </row>
    <row r="143" spans="2:65" s="1" customFormat="1" ht="25.5" customHeight="1">
      <c r="B143" s="37"/>
      <c r="C143" s="188" t="s">
        <v>273</v>
      </c>
      <c r="D143" s="188" t="s">
        <v>132</v>
      </c>
      <c r="E143" s="189" t="s">
        <v>537</v>
      </c>
      <c r="F143" s="190" t="s">
        <v>538</v>
      </c>
      <c r="G143" s="191" t="s">
        <v>182</v>
      </c>
      <c r="H143" s="192">
        <v>10</v>
      </c>
      <c r="I143" s="193"/>
      <c r="J143" s="194">
        <f t="shared" si="20"/>
        <v>0</v>
      </c>
      <c r="K143" s="190" t="s">
        <v>401</v>
      </c>
      <c r="L143" s="57"/>
      <c r="M143" s="195" t="s">
        <v>21</v>
      </c>
      <c r="N143" s="196" t="s">
        <v>40</v>
      </c>
      <c r="O143" s="38"/>
      <c r="P143" s="197">
        <f t="shared" si="21"/>
        <v>0</v>
      </c>
      <c r="Q143" s="197">
        <v>0</v>
      </c>
      <c r="R143" s="197">
        <f t="shared" si="22"/>
        <v>0</v>
      </c>
      <c r="S143" s="197">
        <v>0</v>
      </c>
      <c r="T143" s="198">
        <f t="shared" si="23"/>
        <v>0</v>
      </c>
      <c r="AR143" s="20" t="s">
        <v>137</v>
      </c>
      <c r="AT143" s="20" t="s">
        <v>132</v>
      </c>
      <c r="AU143" s="20" t="s">
        <v>77</v>
      </c>
      <c r="AY143" s="20" t="s">
        <v>130</v>
      </c>
      <c r="BE143" s="199">
        <f t="shared" si="24"/>
        <v>0</v>
      </c>
      <c r="BF143" s="199">
        <f t="shared" si="25"/>
        <v>0</v>
      </c>
      <c r="BG143" s="199">
        <f t="shared" si="26"/>
        <v>0</v>
      </c>
      <c r="BH143" s="199">
        <f t="shared" si="27"/>
        <v>0</v>
      </c>
      <c r="BI143" s="199">
        <f t="shared" si="28"/>
        <v>0</v>
      </c>
      <c r="BJ143" s="20" t="s">
        <v>77</v>
      </c>
      <c r="BK143" s="199">
        <f t="shared" si="29"/>
        <v>0</v>
      </c>
      <c r="BL143" s="20" t="s">
        <v>137</v>
      </c>
      <c r="BM143" s="20" t="s">
        <v>360</v>
      </c>
    </row>
    <row r="144" spans="2:65" s="1" customFormat="1" ht="16.5" customHeight="1">
      <c r="B144" s="37"/>
      <c r="C144" s="188" t="s">
        <v>391</v>
      </c>
      <c r="D144" s="188" t="s">
        <v>132</v>
      </c>
      <c r="E144" s="189" t="s">
        <v>539</v>
      </c>
      <c r="F144" s="190" t="s">
        <v>540</v>
      </c>
      <c r="G144" s="191" t="s">
        <v>182</v>
      </c>
      <c r="H144" s="192">
        <v>7</v>
      </c>
      <c r="I144" s="193"/>
      <c r="J144" s="194">
        <f t="shared" si="20"/>
        <v>0</v>
      </c>
      <c r="K144" s="190" t="s">
        <v>401</v>
      </c>
      <c r="L144" s="57"/>
      <c r="M144" s="195" t="s">
        <v>21</v>
      </c>
      <c r="N144" s="196" t="s">
        <v>40</v>
      </c>
      <c r="O144" s="38"/>
      <c r="P144" s="197">
        <f t="shared" si="21"/>
        <v>0</v>
      </c>
      <c r="Q144" s="197">
        <v>0</v>
      </c>
      <c r="R144" s="197">
        <f t="shared" si="22"/>
        <v>0</v>
      </c>
      <c r="S144" s="197">
        <v>0</v>
      </c>
      <c r="T144" s="198">
        <f t="shared" si="23"/>
        <v>0</v>
      </c>
      <c r="AR144" s="20" t="s">
        <v>137</v>
      </c>
      <c r="AT144" s="20" t="s">
        <v>132</v>
      </c>
      <c r="AU144" s="20" t="s">
        <v>77</v>
      </c>
      <c r="AY144" s="20" t="s">
        <v>130</v>
      </c>
      <c r="BE144" s="199">
        <f t="shared" si="24"/>
        <v>0</v>
      </c>
      <c r="BF144" s="199">
        <f t="shared" si="25"/>
        <v>0</v>
      </c>
      <c r="BG144" s="199">
        <f t="shared" si="26"/>
        <v>0</v>
      </c>
      <c r="BH144" s="199">
        <f t="shared" si="27"/>
        <v>0</v>
      </c>
      <c r="BI144" s="199">
        <f t="shared" si="28"/>
        <v>0</v>
      </c>
      <c r="BJ144" s="20" t="s">
        <v>77</v>
      </c>
      <c r="BK144" s="199">
        <f t="shared" si="29"/>
        <v>0</v>
      </c>
      <c r="BL144" s="20" t="s">
        <v>137</v>
      </c>
      <c r="BM144" s="20" t="s">
        <v>365</v>
      </c>
    </row>
    <row r="145" spans="2:65" s="1" customFormat="1" ht="25.5" customHeight="1">
      <c r="B145" s="37"/>
      <c r="C145" s="200" t="s">
        <v>276</v>
      </c>
      <c r="D145" s="200" t="s">
        <v>174</v>
      </c>
      <c r="E145" s="201" t="s">
        <v>541</v>
      </c>
      <c r="F145" s="202" t="s">
        <v>542</v>
      </c>
      <c r="G145" s="203" t="s">
        <v>182</v>
      </c>
      <c r="H145" s="204">
        <v>13</v>
      </c>
      <c r="I145" s="205"/>
      <c r="J145" s="206">
        <f t="shared" si="20"/>
        <v>0</v>
      </c>
      <c r="K145" s="202" t="s">
        <v>401</v>
      </c>
      <c r="L145" s="207"/>
      <c r="M145" s="208" t="s">
        <v>21</v>
      </c>
      <c r="N145" s="209" t="s">
        <v>40</v>
      </c>
      <c r="O145" s="38"/>
      <c r="P145" s="197">
        <f t="shared" si="21"/>
        <v>0</v>
      </c>
      <c r="Q145" s="197">
        <v>0</v>
      </c>
      <c r="R145" s="197">
        <f t="shared" si="22"/>
        <v>0</v>
      </c>
      <c r="S145" s="197">
        <v>0</v>
      </c>
      <c r="T145" s="198">
        <f t="shared" si="23"/>
        <v>0</v>
      </c>
      <c r="AR145" s="20" t="s">
        <v>147</v>
      </c>
      <c r="AT145" s="20" t="s">
        <v>174</v>
      </c>
      <c r="AU145" s="20" t="s">
        <v>77</v>
      </c>
      <c r="AY145" s="20" t="s">
        <v>130</v>
      </c>
      <c r="BE145" s="199">
        <f t="shared" si="24"/>
        <v>0</v>
      </c>
      <c r="BF145" s="199">
        <f t="shared" si="25"/>
        <v>0</v>
      </c>
      <c r="BG145" s="199">
        <f t="shared" si="26"/>
        <v>0</v>
      </c>
      <c r="BH145" s="199">
        <f t="shared" si="27"/>
        <v>0</v>
      </c>
      <c r="BI145" s="199">
        <f t="shared" si="28"/>
        <v>0</v>
      </c>
      <c r="BJ145" s="20" t="s">
        <v>77</v>
      </c>
      <c r="BK145" s="199">
        <f t="shared" si="29"/>
        <v>0</v>
      </c>
      <c r="BL145" s="20" t="s">
        <v>137</v>
      </c>
      <c r="BM145" s="20" t="s">
        <v>369</v>
      </c>
    </row>
    <row r="146" spans="2:65" s="1" customFormat="1" ht="25.5" customHeight="1">
      <c r="B146" s="37"/>
      <c r="C146" s="200" t="s">
        <v>543</v>
      </c>
      <c r="D146" s="200" t="s">
        <v>174</v>
      </c>
      <c r="E146" s="201" t="s">
        <v>544</v>
      </c>
      <c r="F146" s="202" t="s">
        <v>545</v>
      </c>
      <c r="G146" s="203" t="s">
        <v>182</v>
      </c>
      <c r="H146" s="204">
        <v>11</v>
      </c>
      <c r="I146" s="205"/>
      <c r="J146" s="206">
        <f t="shared" si="20"/>
        <v>0</v>
      </c>
      <c r="K146" s="202" t="s">
        <v>401</v>
      </c>
      <c r="L146" s="207"/>
      <c r="M146" s="208" t="s">
        <v>21</v>
      </c>
      <c r="N146" s="209" t="s">
        <v>40</v>
      </c>
      <c r="O146" s="38"/>
      <c r="P146" s="197">
        <f t="shared" si="21"/>
        <v>0</v>
      </c>
      <c r="Q146" s="197">
        <v>0</v>
      </c>
      <c r="R146" s="197">
        <f t="shared" si="22"/>
        <v>0</v>
      </c>
      <c r="S146" s="197">
        <v>0</v>
      </c>
      <c r="T146" s="198">
        <f t="shared" si="23"/>
        <v>0</v>
      </c>
      <c r="AR146" s="20" t="s">
        <v>147</v>
      </c>
      <c r="AT146" s="20" t="s">
        <v>174</v>
      </c>
      <c r="AU146" s="20" t="s">
        <v>77</v>
      </c>
      <c r="AY146" s="20" t="s">
        <v>130</v>
      </c>
      <c r="BE146" s="199">
        <f t="shared" si="24"/>
        <v>0</v>
      </c>
      <c r="BF146" s="199">
        <f t="shared" si="25"/>
        <v>0</v>
      </c>
      <c r="BG146" s="199">
        <f t="shared" si="26"/>
        <v>0</v>
      </c>
      <c r="BH146" s="199">
        <f t="shared" si="27"/>
        <v>0</v>
      </c>
      <c r="BI146" s="199">
        <f t="shared" si="28"/>
        <v>0</v>
      </c>
      <c r="BJ146" s="20" t="s">
        <v>77</v>
      </c>
      <c r="BK146" s="199">
        <f t="shared" si="29"/>
        <v>0</v>
      </c>
      <c r="BL146" s="20" t="s">
        <v>137</v>
      </c>
      <c r="BM146" s="20" t="s">
        <v>373</v>
      </c>
    </row>
    <row r="147" spans="2:65" s="1" customFormat="1" ht="25.5" customHeight="1">
      <c r="B147" s="37"/>
      <c r="C147" s="188" t="s">
        <v>280</v>
      </c>
      <c r="D147" s="188" t="s">
        <v>132</v>
      </c>
      <c r="E147" s="189" t="s">
        <v>546</v>
      </c>
      <c r="F147" s="190" t="s">
        <v>547</v>
      </c>
      <c r="G147" s="191" t="s">
        <v>182</v>
      </c>
      <c r="H147" s="192">
        <v>5</v>
      </c>
      <c r="I147" s="193"/>
      <c r="J147" s="194">
        <f t="shared" si="20"/>
        <v>0</v>
      </c>
      <c r="K147" s="190" t="s">
        <v>401</v>
      </c>
      <c r="L147" s="57"/>
      <c r="M147" s="195" t="s">
        <v>21</v>
      </c>
      <c r="N147" s="196" t="s">
        <v>40</v>
      </c>
      <c r="O147" s="38"/>
      <c r="P147" s="197">
        <f t="shared" si="21"/>
        <v>0</v>
      </c>
      <c r="Q147" s="197">
        <v>0</v>
      </c>
      <c r="R147" s="197">
        <f t="shared" si="22"/>
        <v>0</v>
      </c>
      <c r="S147" s="197">
        <v>0</v>
      </c>
      <c r="T147" s="198">
        <f t="shared" si="23"/>
        <v>0</v>
      </c>
      <c r="AR147" s="20" t="s">
        <v>137</v>
      </c>
      <c r="AT147" s="20" t="s">
        <v>132</v>
      </c>
      <c r="AU147" s="20" t="s">
        <v>77</v>
      </c>
      <c r="AY147" s="20" t="s">
        <v>130</v>
      </c>
      <c r="BE147" s="199">
        <f t="shared" si="24"/>
        <v>0</v>
      </c>
      <c r="BF147" s="199">
        <f t="shared" si="25"/>
        <v>0</v>
      </c>
      <c r="BG147" s="199">
        <f t="shared" si="26"/>
        <v>0</v>
      </c>
      <c r="BH147" s="199">
        <f t="shared" si="27"/>
        <v>0</v>
      </c>
      <c r="BI147" s="199">
        <f t="shared" si="28"/>
        <v>0</v>
      </c>
      <c r="BJ147" s="20" t="s">
        <v>77</v>
      </c>
      <c r="BK147" s="199">
        <f t="shared" si="29"/>
        <v>0</v>
      </c>
      <c r="BL147" s="20" t="s">
        <v>137</v>
      </c>
      <c r="BM147" s="20" t="s">
        <v>376</v>
      </c>
    </row>
    <row r="148" spans="2:65" s="1" customFormat="1" ht="16.5" customHeight="1">
      <c r="B148" s="37"/>
      <c r="C148" s="188" t="s">
        <v>548</v>
      </c>
      <c r="D148" s="188" t="s">
        <v>132</v>
      </c>
      <c r="E148" s="189" t="s">
        <v>549</v>
      </c>
      <c r="F148" s="190" t="s">
        <v>550</v>
      </c>
      <c r="G148" s="191" t="s">
        <v>182</v>
      </c>
      <c r="H148" s="192">
        <v>50</v>
      </c>
      <c r="I148" s="193"/>
      <c r="J148" s="194">
        <f t="shared" si="20"/>
        <v>0</v>
      </c>
      <c r="K148" s="190" t="s">
        <v>401</v>
      </c>
      <c r="L148" s="57"/>
      <c r="M148" s="195" t="s">
        <v>21</v>
      </c>
      <c r="N148" s="196" t="s">
        <v>40</v>
      </c>
      <c r="O148" s="38"/>
      <c r="P148" s="197">
        <f t="shared" si="21"/>
        <v>0</v>
      </c>
      <c r="Q148" s="197">
        <v>0</v>
      </c>
      <c r="R148" s="197">
        <f t="shared" si="22"/>
        <v>0</v>
      </c>
      <c r="S148" s="197">
        <v>0</v>
      </c>
      <c r="T148" s="198">
        <f t="shared" si="23"/>
        <v>0</v>
      </c>
      <c r="AR148" s="20" t="s">
        <v>137</v>
      </c>
      <c r="AT148" s="20" t="s">
        <v>132</v>
      </c>
      <c r="AU148" s="20" t="s">
        <v>77</v>
      </c>
      <c r="AY148" s="20" t="s">
        <v>130</v>
      </c>
      <c r="BE148" s="199">
        <f t="shared" si="24"/>
        <v>0</v>
      </c>
      <c r="BF148" s="199">
        <f t="shared" si="25"/>
        <v>0</v>
      </c>
      <c r="BG148" s="199">
        <f t="shared" si="26"/>
        <v>0</v>
      </c>
      <c r="BH148" s="199">
        <f t="shared" si="27"/>
        <v>0</v>
      </c>
      <c r="BI148" s="199">
        <f t="shared" si="28"/>
        <v>0</v>
      </c>
      <c r="BJ148" s="20" t="s">
        <v>77</v>
      </c>
      <c r="BK148" s="199">
        <f t="shared" si="29"/>
        <v>0</v>
      </c>
      <c r="BL148" s="20" t="s">
        <v>137</v>
      </c>
      <c r="BM148" s="20" t="s">
        <v>380</v>
      </c>
    </row>
    <row r="149" spans="2:65" s="1" customFormat="1" ht="16.5" customHeight="1">
      <c r="B149" s="37"/>
      <c r="C149" s="188" t="s">
        <v>551</v>
      </c>
      <c r="D149" s="188" t="s">
        <v>132</v>
      </c>
      <c r="E149" s="189" t="s">
        <v>552</v>
      </c>
      <c r="F149" s="190" t="s">
        <v>553</v>
      </c>
      <c r="G149" s="191" t="s">
        <v>182</v>
      </c>
      <c r="H149" s="192">
        <v>2</v>
      </c>
      <c r="I149" s="193"/>
      <c r="J149" s="194">
        <f t="shared" si="20"/>
        <v>0</v>
      </c>
      <c r="K149" s="190" t="s">
        <v>401</v>
      </c>
      <c r="L149" s="57"/>
      <c r="M149" s="195" t="s">
        <v>21</v>
      </c>
      <c r="N149" s="196" t="s">
        <v>40</v>
      </c>
      <c r="O149" s="38"/>
      <c r="P149" s="197">
        <f t="shared" si="21"/>
        <v>0</v>
      </c>
      <c r="Q149" s="197">
        <v>0</v>
      </c>
      <c r="R149" s="197">
        <f t="shared" si="22"/>
        <v>0</v>
      </c>
      <c r="S149" s="197">
        <v>0</v>
      </c>
      <c r="T149" s="198">
        <f t="shared" si="23"/>
        <v>0</v>
      </c>
      <c r="AR149" s="20" t="s">
        <v>137</v>
      </c>
      <c r="AT149" s="20" t="s">
        <v>132</v>
      </c>
      <c r="AU149" s="20" t="s">
        <v>77</v>
      </c>
      <c r="AY149" s="20" t="s">
        <v>130</v>
      </c>
      <c r="BE149" s="199">
        <f t="shared" si="24"/>
        <v>0</v>
      </c>
      <c r="BF149" s="199">
        <f t="shared" si="25"/>
        <v>0</v>
      </c>
      <c r="BG149" s="199">
        <f t="shared" si="26"/>
        <v>0</v>
      </c>
      <c r="BH149" s="199">
        <f t="shared" si="27"/>
        <v>0</v>
      </c>
      <c r="BI149" s="199">
        <f t="shared" si="28"/>
        <v>0</v>
      </c>
      <c r="BJ149" s="20" t="s">
        <v>77</v>
      </c>
      <c r="BK149" s="199">
        <f t="shared" si="29"/>
        <v>0</v>
      </c>
      <c r="BL149" s="20" t="s">
        <v>137</v>
      </c>
      <c r="BM149" s="20" t="s">
        <v>387</v>
      </c>
    </row>
    <row r="150" spans="2:65" s="1" customFormat="1" ht="25.5" customHeight="1">
      <c r="B150" s="37"/>
      <c r="C150" s="188" t="s">
        <v>287</v>
      </c>
      <c r="D150" s="188" t="s">
        <v>132</v>
      </c>
      <c r="E150" s="189" t="s">
        <v>554</v>
      </c>
      <c r="F150" s="190" t="s">
        <v>555</v>
      </c>
      <c r="G150" s="191" t="s">
        <v>182</v>
      </c>
      <c r="H150" s="192">
        <v>50</v>
      </c>
      <c r="I150" s="193"/>
      <c r="J150" s="194">
        <f t="shared" si="20"/>
        <v>0</v>
      </c>
      <c r="K150" s="190" t="s">
        <v>401</v>
      </c>
      <c r="L150" s="57"/>
      <c r="M150" s="195" t="s">
        <v>21</v>
      </c>
      <c r="N150" s="196" t="s">
        <v>40</v>
      </c>
      <c r="O150" s="38"/>
      <c r="P150" s="197">
        <f t="shared" si="21"/>
        <v>0</v>
      </c>
      <c r="Q150" s="197">
        <v>0</v>
      </c>
      <c r="R150" s="197">
        <f t="shared" si="22"/>
        <v>0</v>
      </c>
      <c r="S150" s="197">
        <v>0</v>
      </c>
      <c r="T150" s="198">
        <f t="shared" si="23"/>
        <v>0</v>
      </c>
      <c r="AR150" s="20" t="s">
        <v>137</v>
      </c>
      <c r="AT150" s="20" t="s">
        <v>132</v>
      </c>
      <c r="AU150" s="20" t="s">
        <v>77</v>
      </c>
      <c r="AY150" s="20" t="s">
        <v>130</v>
      </c>
      <c r="BE150" s="199">
        <f t="shared" si="24"/>
        <v>0</v>
      </c>
      <c r="BF150" s="199">
        <f t="shared" si="25"/>
        <v>0</v>
      </c>
      <c r="BG150" s="199">
        <f t="shared" si="26"/>
        <v>0</v>
      </c>
      <c r="BH150" s="199">
        <f t="shared" si="27"/>
        <v>0</v>
      </c>
      <c r="BI150" s="199">
        <f t="shared" si="28"/>
        <v>0</v>
      </c>
      <c r="BJ150" s="20" t="s">
        <v>77</v>
      </c>
      <c r="BK150" s="199">
        <f t="shared" si="29"/>
        <v>0</v>
      </c>
      <c r="BL150" s="20" t="s">
        <v>137</v>
      </c>
      <c r="BM150" s="20" t="s">
        <v>390</v>
      </c>
    </row>
    <row r="151" spans="2:65" s="1" customFormat="1" ht="51" customHeight="1">
      <c r="B151" s="37"/>
      <c r="C151" s="188" t="s">
        <v>290</v>
      </c>
      <c r="D151" s="188" t="s">
        <v>132</v>
      </c>
      <c r="E151" s="189" t="s">
        <v>556</v>
      </c>
      <c r="F151" s="190" t="s">
        <v>557</v>
      </c>
      <c r="G151" s="191" t="s">
        <v>182</v>
      </c>
      <c r="H151" s="192">
        <v>2</v>
      </c>
      <c r="I151" s="193"/>
      <c r="J151" s="194">
        <f t="shared" si="20"/>
        <v>0</v>
      </c>
      <c r="K151" s="190" t="s">
        <v>401</v>
      </c>
      <c r="L151" s="57"/>
      <c r="M151" s="195" t="s">
        <v>21</v>
      </c>
      <c r="N151" s="196" t="s">
        <v>40</v>
      </c>
      <c r="O151" s="38"/>
      <c r="P151" s="197">
        <f t="shared" si="21"/>
        <v>0</v>
      </c>
      <c r="Q151" s="197">
        <v>0</v>
      </c>
      <c r="R151" s="197">
        <f t="shared" si="22"/>
        <v>0</v>
      </c>
      <c r="S151" s="197">
        <v>0</v>
      </c>
      <c r="T151" s="198">
        <f t="shared" si="23"/>
        <v>0</v>
      </c>
      <c r="AR151" s="20" t="s">
        <v>137</v>
      </c>
      <c r="AT151" s="20" t="s">
        <v>132</v>
      </c>
      <c r="AU151" s="20" t="s">
        <v>77</v>
      </c>
      <c r="AY151" s="20" t="s">
        <v>130</v>
      </c>
      <c r="BE151" s="199">
        <f t="shared" si="24"/>
        <v>0</v>
      </c>
      <c r="BF151" s="199">
        <f t="shared" si="25"/>
        <v>0</v>
      </c>
      <c r="BG151" s="199">
        <f t="shared" si="26"/>
        <v>0</v>
      </c>
      <c r="BH151" s="199">
        <f t="shared" si="27"/>
        <v>0</v>
      </c>
      <c r="BI151" s="199">
        <f t="shared" si="28"/>
        <v>0</v>
      </c>
      <c r="BJ151" s="20" t="s">
        <v>77</v>
      </c>
      <c r="BK151" s="199">
        <f t="shared" si="29"/>
        <v>0</v>
      </c>
      <c r="BL151" s="20" t="s">
        <v>137</v>
      </c>
      <c r="BM151" s="20" t="s">
        <v>394</v>
      </c>
    </row>
    <row r="152" spans="2:65" s="1" customFormat="1" ht="25.5" customHeight="1">
      <c r="B152" s="37"/>
      <c r="C152" s="188" t="s">
        <v>558</v>
      </c>
      <c r="D152" s="188" t="s">
        <v>132</v>
      </c>
      <c r="E152" s="189" t="s">
        <v>559</v>
      </c>
      <c r="F152" s="190" t="s">
        <v>560</v>
      </c>
      <c r="G152" s="191" t="s">
        <v>182</v>
      </c>
      <c r="H152" s="192">
        <v>2</v>
      </c>
      <c r="I152" s="193"/>
      <c r="J152" s="194">
        <f t="shared" si="20"/>
        <v>0</v>
      </c>
      <c r="K152" s="190" t="s">
        <v>401</v>
      </c>
      <c r="L152" s="57"/>
      <c r="M152" s="195" t="s">
        <v>21</v>
      </c>
      <c r="N152" s="196" t="s">
        <v>40</v>
      </c>
      <c r="O152" s="38"/>
      <c r="P152" s="197">
        <f t="shared" si="21"/>
        <v>0</v>
      </c>
      <c r="Q152" s="197">
        <v>0</v>
      </c>
      <c r="R152" s="197">
        <f t="shared" si="22"/>
        <v>0</v>
      </c>
      <c r="S152" s="197">
        <v>0</v>
      </c>
      <c r="T152" s="198">
        <f t="shared" si="23"/>
        <v>0</v>
      </c>
      <c r="AR152" s="20" t="s">
        <v>137</v>
      </c>
      <c r="AT152" s="20" t="s">
        <v>132</v>
      </c>
      <c r="AU152" s="20" t="s">
        <v>77</v>
      </c>
      <c r="AY152" s="20" t="s">
        <v>130</v>
      </c>
      <c r="BE152" s="199">
        <f t="shared" si="24"/>
        <v>0</v>
      </c>
      <c r="BF152" s="199">
        <f t="shared" si="25"/>
        <v>0</v>
      </c>
      <c r="BG152" s="199">
        <f t="shared" si="26"/>
        <v>0</v>
      </c>
      <c r="BH152" s="199">
        <f t="shared" si="27"/>
        <v>0</v>
      </c>
      <c r="BI152" s="199">
        <f t="shared" si="28"/>
        <v>0</v>
      </c>
      <c r="BJ152" s="20" t="s">
        <v>77</v>
      </c>
      <c r="BK152" s="199">
        <f t="shared" si="29"/>
        <v>0</v>
      </c>
      <c r="BL152" s="20" t="s">
        <v>137</v>
      </c>
      <c r="BM152" s="20" t="s">
        <v>561</v>
      </c>
    </row>
    <row r="153" spans="2:65" s="1" customFormat="1" ht="25.5" customHeight="1">
      <c r="B153" s="37"/>
      <c r="C153" s="188" t="s">
        <v>294</v>
      </c>
      <c r="D153" s="188" t="s">
        <v>132</v>
      </c>
      <c r="E153" s="189" t="s">
        <v>562</v>
      </c>
      <c r="F153" s="190" t="s">
        <v>563</v>
      </c>
      <c r="G153" s="191" t="s">
        <v>182</v>
      </c>
      <c r="H153" s="192">
        <v>2</v>
      </c>
      <c r="I153" s="193"/>
      <c r="J153" s="194">
        <f t="shared" si="20"/>
        <v>0</v>
      </c>
      <c r="K153" s="190" t="s">
        <v>401</v>
      </c>
      <c r="L153" s="57"/>
      <c r="M153" s="195" t="s">
        <v>21</v>
      </c>
      <c r="N153" s="196" t="s">
        <v>40</v>
      </c>
      <c r="O153" s="38"/>
      <c r="P153" s="197">
        <f t="shared" si="21"/>
        <v>0</v>
      </c>
      <c r="Q153" s="197">
        <v>0</v>
      </c>
      <c r="R153" s="197">
        <f t="shared" si="22"/>
        <v>0</v>
      </c>
      <c r="S153" s="197">
        <v>0</v>
      </c>
      <c r="T153" s="198">
        <f t="shared" si="23"/>
        <v>0</v>
      </c>
      <c r="AR153" s="20" t="s">
        <v>137</v>
      </c>
      <c r="AT153" s="20" t="s">
        <v>132</v>
      </c>
      <c r="AU153" s="20" t="s">
        <v>77</v>
      </c>
      <c r="AY153" s="20" t="s">
        <v>130</v>
      </c>
      <c r="BE153" s="199">
        <f t="shared" si="24"/>
        <v>0</v>
      </c>
      <c r="BF153" s="199">
        <f t="shared" si="25"/>
        <v>0</v>
      </c>
      <c r="BG153" s="199">
        <f t="shared" si="26"/>
        <v>0</v>
      </c>
      <c r="BH153" s="199">
        <f t="shared" si="27"/>
        <v>0</v>
      </c>
      <c r="BI153" s="199">
        <f t="shared" si="28"/>
        <v>0</v>
      </c>
      <c r="BJ153" s="20" t="s">
        <v>77</v>
      </c>
      <c r="BK153" s="199">
        <f t="shared" si="29"/>
        <v>0</v>
      </c>
      <c r="BL153" s="20" t="s">
        <v>137</v>
      </c>
      <c r="BM153" s="20" t="s">
        <v>564</v>
      </c>
    </row>
    <row r="154" spans="2:65" s="1" customFormat="1" ht="38.25" customHeight="1">
      <c r="B154" s="37"/>
      <c r="C154" s="200" t="s">
        <v>565</v>
      </c>
      <c r="D154" s="200" t="s">
        <v>174</v>
      </c>
      <c r="E154" s="201" t="s">
        <v>566</v>
      </c>
      <c r="F154" s="202" t="s">
        <v>567</v>
      </c>
      <c r="G154" s="203" t="s">
        <v>182</v>
      </c>
      <c r="H154" s="204">
        <v>2</v>
      </c>
      <c r="I154" s="205"/>
      <c r="J154" s="206">
        <f t="shared" si="20"/>
        <v>0</v>
      </c>
      <c r="K154" s="202" t="s">
        <v>401</v>
      </c>
      <c r="L154" s="207"/>
      <c r="M154" s="208" t="s">
        <v>21</v>
      </c>
      <c r="N154" s="209" t="s">
        <v>40</v>
      </c>
      <c r="O154" s="38"/>
      <c r="P154" s="197">
        <f t="shared" si="21"/>
        <v>0</v>
      </c>
      <c r="Q154" s="197">
        <v>0</v>
      </c>
      <c r="R154" s="197">
        <f t="shared" si="22"/>
        <v>0</v>
      </c>
      <c r="S154" s="197">
        <v>0</v>
      </c>
      <c r="T154" s="198">
        <f t="shared" si="23"/>
        <v>0</v>
      </c>
      <c r="AR154" s="20" t="s">
        <v>147</v>
      </c>
      <c r="AT154" s="20" t="s">
        <v>174</v>
      </c>
      <c r="AU154" s="20" t="s">
        <v>77</v>
      </c>
      <c r="AY154" s="20" t="s">
        <v>130</v>
      </c>
      <c r="BE154" s="199">
        <f t="shared" si="24"/>
        <v>0</v>
      </c>
      <c r="BF154" s="199">
        <f t="shared" si="25"/>
        <v>0</v>
      </c>
      <c r="BG154" s="199">
        <f t="shared" si="26"/>
        <v>0</v>
      </c>
      <c r="BH154" s="199">
        <f t="shared" si="27"/>
        <v>0</v>
      </c>
      <c r="BI154" s="199">
        <f t="shared" si="28"/>
        <v>0</v>
      </c>
      <c r="BJ154" s="20" t="s">
        <v>77</v>
      </c>
      <c r="BK154" s="199">
        <f t="shared" si="29"/>
        <v>0</v>
      </c>
      <c r="BL154" s="20" t="s">
        <v>137</v>
      </c>
      <c r="BM154" s="20" t="s">
        <v>568</v>
      </c>
    </row>
    <row r="155" spans="2:65" s="1" customFormat="1" ht="16.5" customHeight="1">
      <c r="B155" s="37"/>
      <c r="C155" s="188" t="s">
        <v>297</v>
      </c>
      <c r="D155" s="188" t="s">
        <v>132</v>
      </c>
      <c r="E155" s="189" t="s">
        <v>569</v>
      </c>
      <c r="F155" s="190" t="s">
        <v>570</v>
      </c>
      <c r="G155" s="191" t="s">
        <v>182</v>
      </c>
      <c r="H155" s="192">
        <v>2</v>
      </c>
      <c r="I155" s="193"/>
      <c r="J155" s="194">
        <f t="shared" si="20"/>
        <v>0</v>
      </c>
      <c r="K155" s="190" t="s">
        <v>401</v>
      </c>
      <c r="L155" s="57"/>
      <c r="M155" s="195" t="s">
        <v>21</v>
      </c>
      <c r="N155" s="196" t="s">
        <v>40</v>
      </c>
      <c r="O155" s="38"/>
      <c r="P155" s="197">
        <f t="shared" si="21"/>
        <v>0</v>
      </c>
      <c r="Q155" s="197">
        <v>0</v>
      </c>
      <c r="R155" s="197">
        <f t="shared" si="22"/>
        <v>0</v>
      </c>
      <c r="S155" s="197">
        <v>0</v>
      </c>
      <c r="T155" s="198">
        <f t="shared" si="23"/>
        <v>0</v>
      </c>
      <c r="AR155" s="20" t="s">
        <v>137</v>
      </c>
      <c r="AT155" s="20" t="s">
        <v>132</v>
      </c>
      <c r="AU155" s="20" t="s">
        <v>77</v>
      </c>
      <c r="AY155" s="20" t="s">
        <v>130</v>
      </c>
      <c r="BE155" s="199">
        <f t="shared" si="24"/>
        <v>0</v>
      </c>
      <c r="BF155" s="199">
        <f t="shared" si="25"/>
        <v>0</v>
      </c>
      <c r="BG155" s="199">
        <f t="shared" si="26"/>
        <v>0</v>
      </c>
      <c r="BH155" s="199">
        <f t="shared" si="27"/>
        <v>0</v>
      </c>
      <c r="BI155" s="199">
        <f t="shared" si="28"/>
        <v>0</v>
      </c>
      <c r="BJ155" s="20" t="s">
        <v>77</v>
      </c>
      <c r="BK155" s="199">
        <f t="shared" si="29"/>
        <v>0</v>
      </c>
      <c r="BL155" s="20" t="s">
        <v>137</v>
      </c>
      <c r="BM155" s="20" t="s">
        <v>571</v>
      </c>
    </row>
    <row r="156" spans="2:65" s="1" customFormat="1" ht="16.5" customHeight="1">
      <c r="B156" s="37"/>
      <c r="C156" s="188" t="s">
        <v>572</v>
      </c>
      <c r="D156" s="188" t="s">
        <v>132</v>
      </c>
      <c r="E156" s="189" t="s">
        <v>573</v>
      </c>
      <c r="F156" s="190" t="s">
        <v>574</v>
      </c>
      <c r="G156" s="191" t="s">
        <v>182</v>
      </c>
      <c r="H156" s="192">
        <v>2</v>
      </c>
      <c r="I156" s="193"/>
      <c r="J156" s="194">
        <f t="shared" si="20"/>
        <v>0</v>
      </c>
      <c r="K156" s="190" t="s">
        <v>401</v>
      </c>
      <c r="L156" s="57"/>
      <c r="M156" s="195" t="s">
        <v>21</v>
      </c>
      <c r="N156" s="196" t="s">
        <v>40</v>
      </c>
      <c r="O156" s="38"/>
      <c r="P156" s="197">
        <f t="shared" si="21"/>
        <v>0</v>
      </c>
      <c r="Q156" s="197">
        <v>0</v>
      </c>
      <c r="R156" s="197">
        <f t="shared" si="22"/>
        <v>0</v>
      </c>
      <c r="S156" s="197">
        <v>0</v>
      </c>
      <c r="T156" s="198">
        <f t="shared" si="23"/>
        <v>0</v>
      </c>
      <c r="AR156" s="20" t="s">
        <v>137</v>
      </c>
      <c r="AT156" s="20" t="s">
        <v>132</v>
      </c>
      <c r="AU156" s="20" t="s">
        <v>77</v>
      </c>
      <c r="AY156" s="20" t="s">
        <v>130</v>
      </c>
      <c r="BE156" s="199">
        <f t="shared" si="24"/>
        <v>0</v>
      </c>
      <c r="BF156" s="199">
        <f t="shared" si="25"/>
        <v>0</v>
      </c>
      <c r="BG156" s="199">
        <f t="shared" si="26"/>
        <v>0</v>
      </c>
      <c r="BH156" s="199">
        <f t="shared" si="27"/>
        <v>0</v>
      </c>
      <c r="BI156" s="199">
        <f t="shared" si="28"/>
        <v>0</v>
      </c>
      <c r="BJ156" s="20" t="s">
        <v>77</v>
      </c>
      <c r="BK156" s="199">
        <f t="shared" si="29"/>
        <v>0</v>
      </c>
      <c r="BL156" s="20" t="s">
        <v>137</v>
      </c>
      <c r="BM156" s="20" t="s">
        <v>575</v>
      </c>
    </row>
    <row r="157" spans="2:65" s="1" customFormat="1" ht="16.5" customHeight="1">
      <c r="B157" s="37"/>
      <c r="C157" s="188" t="s">
        <v>301</v>
      </c>
      <c r="D157" s="188" t="s">
        <v>132</v>
      </c>
      <c r="E157" s="189" t="s">
        <v>576</v>
      </c>
      <c r="F157" s="190" t="s">
        <v>577</v>
      </c>
      <c r="G157" s="191" t="s">
        <v>182</v>
      </c>
      <c r="H157" s="192">
        <v>1</v>
      </c>
      <c r="I157" s="193"/>
      <c r="J157" s="194">
        <f t="shared" si="20"/>
        <v>0</v>
      </c>
      <c r="K157" s="190" t="s">
        <v>401</v>
      </c>
      <c r="L157" s="57"/>
      <c r="M157" s="195" t="s">
        <v>21</v>
      </c>
      <c r="N157" s="196" t="s">
        <v>40</v>
      </c>
      <c r="O157" s="38"/>
      <c r="P157" s="197">
        <f t="shared" si="21"/>
        <v>0</v>
      </c>
      <c r="Q157" s="197">
        <v>0</v>
      </c>
      <c r="R157" s="197">
        <f t="shared" si="22"/>
        <v>0</v>
      </c>
      <c r="S157" s="197">
        <v>0</v>
      </c>
      <c r="T157" s="198">
        <f t="shared" si="23"/>
        <v>0</v>
      </c>
      <c r="AR157" s="20" t="s">
        <v>137</v>
      </c>
      <c r="AT157" s="20" t="s">
        <v>132</v>
      </c>
      <c r="AU157" s="20" t="s">
        <v>77</v>
      </c>
      <c r="AY157" s="20" t="s">
        <v>130</v>
      </c>
      <c r="BE157" s="199">
        <f t="shared" si="24"/>
        <v>0</v>
      </c>
      <c r="BF157" s="199">
        <f t="shared" si="25"/>
        <v>0</v>
      </c>
      <c r="BG157" s="199">
        <f t="shared" si="26"/>
        <v>0</v>
      </c>
      <c r="BH157" s="199">
        <f t="shared" si="27"/>
        <v>0</v>
      </c>
      <c r="BI157" s="199">
        <f t="shared" si="28"/>
        <v>0</v>
      </c>
      <c r="BJ157" s="20" t="s">
        <v>77</v>
      </c>
      <c r="BK157" s="199">
        <f t="shared" si="29"/>
        <v>0</v>
      </c>
      <c r="BL157" s="20" t="s">
        <v>137</v>
      </c>
      <c r="BM157" s="20" t="s">
        <v>578</v>
      </c>
    </row>
    <row r="158" spans="2:65" s="1" customFormat="1" ht="16.5" customHeight="1">
      <c r="B158" s="37"/>
      <c r="C158" s="188" t="s">
        <v>579</v>
      </c>
      <c r="D158" s="188" t="s">
        <v>132</v>
      </c>
      <c r="E158" s="189" t="s">
        <v>580</v>
      </c>
      <c r="F158" s="190" t="s">
        <v>581</v>
      </c>
      <c r="G158" s="191" t="s">
        <v>182</v>
      </c>
      <c r="H158" s="192">
        <v>2</v>
      </c>
      <c r="I158" s="193"/>
      <c r="J158" s="194">
        <f t="shared" si="20"/>
        <v>0</v>
      </c>
      <c r="K158" s="190" t="s">
        <v>401</v>
      </c>
      <c r="L158" s="57"/>
      <c r="M158" s="195" t="s">
        <v>21</v>
      </c>
      <c r="N158" s="196" t="s">
        <v>40</v>
      </c>
      <c r="O158" s="38"/>
      <c r="P158" s="197">
        <f t="shared" si="21"/>
        <v>0</v>
      </c>
      <c r="Q158" s="197">
        <v>0</v>
      </c>
      <c r="R158" s="197">
        <f t="shared" si="22"/>
        <v>0</v>
      </c>
      <c r="S158" s="197">
        <v>0</v>
      </c>
      <c r="T158" s="198">
        <f t="shared" si="23"/>
        <v>0</v>
      </c>
      <c r="AR158" s="20" t="s">
        <v>137</v>
      </c>
      <c r="AT158" s="20" t="s">
        <v>132</v>
      </c>
      <c r="AU158" s="20" t="s">
        <v>77</v>
      </c>
      <c r="AY158" s="20" t="s">
        <v>130</v>
      </c>
      <c r="BE158" s="199">
        <f t="shared" si="24"/>
        <v>0</v>
      </c>
      <c r="BF158" s="199">
        <f t="shared" si="25"/>
        <v>0</v>
      </c>
      <c r="BG158" s="199">
        <f t="shared" si="26"/>
        <v>0</v>
      </c>
      <c r="BH158" s="199">
        <f t="shared" si="27"/>
        <v>0</v>
      </c>
      <c r="BI158" s="199">
        <f t="shared" si="28"/>
        <v>0</v>
      </c>
      <c r="BJ158" s="20" t="s">
        <v>77</v>
      </c>
      <c r="BK158" s="199">
        <f t="shared" si="29"/>
        <v>0</v>
      </c>
      <c r="BL158" s="20" t="s">
        <v>137</v>
      </c>
      <c r="BM158" s="20" t="s">
        <v>582</v>
      </c>
    </row>
    <row r="159" spans="2:65" s="1" customFormat="1" ht="25.5" customHeight="1">
      <c r="B159" s="37"/>
      <c r="C159" s="188" t="s">
        <v>304</v>
      </c>
      <c r="D159" s="188" t="s">
        <v>132</v>
      </c>
      <c r="E159" s="189" t="s">
        <v>583</v>
      </c>
      <c r="F159" s="190" t="s">
        <v>584</v>
      </c>
      <c r="G159" s="191" t="s">
        <v>182</v>
      </c>
      <c r="H159" s="192">
        <v>4</v>
      </c>
      <c r="I159" s="193"/>
      <c r="J159" s="194">
        <f t="shared" si="20"/>
        <v>0</v>
      </c>
      <c r="K159" s="190" t="s">
        <v>401</v>
      </c>
      <c r="L159" s="57"/>
      <c r="M159" s="195" t="s">
        <v>21</v>
      </c>
      <c r="N159" s="196" t="s">
        <v>40</v>
      </c>
      <c r="O159" s="38"/>
      <c r="P159" s="197">
        <f t="shared" si="21"/>
        <v>0</v>
      </c>
      <c r="Q159" s="197">
        <v>0</v>
      </c>
      <c r="R159" s="197">
        <f t="shared" si="22"/>
        <v>0</v>
      </c>
      <c r="S159" s="197">
        <v>0</v>
      </c>
      <c r="T159" s="198">
        <f t="shared" si="23"/>
        <v>0</v>
      </c>
      <c r="AR159" s="20" t="s">
        <v>137</v>
      </c>
      <c r="AT159" s="20" t="s">
        <v>132</v>
      </c>
      <c r="AU159" s="20" t="s">
        <v>77</v>
      </c>
      <c r="AY159" s="20" t="s">
        <v>130</v>
      </c>
      <c r="BE159" s="199">
        <f t="shared" si="24"/>
        <v>0</v>
      </c>
      <c r="BF159" s="199">
        <f t="shared" si="25"/>
        <v>0</v>
      </c>
      <c r="BG159" s="199">
        <f t="shared" si="26"/>
        <v>0</v>
      </c>
      <c r="BH159" s="199">
        <f t="shared" si="27"/>
        <v>0</v>
      </c>
      <c r="BI159" s="199">
        <f t="shared" si="28"/>
        <v>0</v>
      </c>
      <c r="BJ159" s="20" t="s">
        <v>77</v>
      </c>
      <c r="BK159" s="199">
        <f t="shared" si="29"/>
        <v>0</v>
      </c>
      <c r="BL159" s="20" t="s">
        <v>137</v>
      </c>
      <c r="BM159" s="20" t="s">
        <v>585</v>
      </c>
    </row>
    <row r="160" spans="2:65" s="1" customFormat="1" ht="25.5" customHeight="1">
      <c r="B160" s="37"/>
      <c r="C160" s="188" t="s">
        <v>586</v>
      </c>
      <c r="D160" s="188" t="s">
        <v>132</v>
      </c>
      <c r="E160" s="189" t="s">
        <v>587</v>
      </c>
      <c r="F160" s="190" t="s">
        <v>588</v>
      </c>
      <c r="G160" s="191" t="s">
        <v>182</v>
      </c>
      <c r="H160" s="192">
        <v>8</v>
      </c>
      <c r="I160" s="193"/>
      <c r="J160" s="194">
        <f t="shared" si="20"/>
        <v>0</v>
      </c>
      <c r="K160" s="190" t="s">
        <v>401</v>
      </c>
      <c r="L160" s="57"/>
      <c r="M160" s="195" t="s">
        <v>21</v>
      </c>
      <c r="N160" s="196" t="s">
        <v>40</v>
      </c>
      <c r="O160" s="38"/>
      <c r="P160" s="197">
        <f t="shared" si="21"/>
        <v>0</v>
      </c>
      <c r="Q160" s="197">
        <v>0</v>
      </c>
      <c r="R160" s="197">
        <f t="shared" si="22"/>
        <v>0</v>
      </c>
      <c r="S160" s="197">
        <v>0</v>
      </c>
      <c r="T160" s="198">
        <f t="shared" si="23"/>
        <v>0</v>
      </c>
      <c r="AR160" s="20" t="s">
        <v>137</v>
      </c>
      <c r="AT160" s="20" t="s">
        <v>132</v>
      </c>
      <c r="AU160" s="20" t="s">
        <v>77</v>
      </c>
      <c r="AY160" s="20" t="s">
        <v>130</v>
      </c>
      <c r="BE160" s="199">
        <f t="shared" si="24"/>
        <v>0</v>
      </c>
      <c r="BF160" s="199">
        <f t="shared" si="25"/>
        <v>0</v>
      </c>
      <c r="BG160" s="199">
        <f t="shared" si="26"/>
        <v>0</v>
      </c>
      <c r="BH160" s="199">
        <f t="shared" si="27"/>
        <v>0</v>
      </c>
      <c r="BI160" s="199">
        <f t="shared" si="28"/>
        <v>0</v>
      </c>
      <c r="BJ160" s="20" t="s">
        <v>77</v>
      </c>
      <c r="BK160" s="199">
        <f t="shared" si="29"/>
        <v>0</v>
      </c>
      <c r="BL160" s="20" t="s">
        <v>137</v>
      </c>
      <c r="BM160" s="20" t="s">
        <v>589</v>
      </c>
    </row>
    <row r="161" spans="2:65" s="1" customFormat="1" ht="16.5" customHeight="1">
      <c r="B161" s="37"/>
      <c r="C161" s="200" t="s">
        <v>308</v>
      </c>
      <c r="D161" s="200" t="s">
        <v>174</v>
      </c>
      <c r="E161" s="201" t="s">
        <v>590</v>
      </c>
      <c r="F161" s="202" t="s">
        <v>591</v>
      </c>
      <c r="G161" s="203" t="s">
        <v>177</v>
      </c>
      <c r="H161" s="204">
        <v>100</v>
      </c>
      <c r="I161" s="205"/>
      <c r="J161" s="206">
        <f t="shared" si="20"/>
        <v>0</v>
      </c>
      <c r="K161" s="202" t="s">
        <v>401</v>
      </c>
      <c r="L161" s="207"/>
      <c r="M161" s="208" t="s">
        <v>21</v>
      </c>
      <c r="N161" s="209" t="s">
        <v>40</v>
      </c>
      <c r="O161" s="38"/>
      <c r="P161" s="197">
        <f t="shared" si="21"/>
        <v>0</v>
      </c>
      <c r="Q161" s="197">
        <v>0</v>
      </c>
      <c r="R161" s="197">
        <f t="shared" si="22"/>
        <v>0</v>
      </c>
      <c r="S161" s="197">
        <v>0</v>
      </c>
      <c r="T161" s="198">
        <f t="shared" si="23"/>
        <v>0</v>
      </c>
      <c r="AR161" s="20" t="s">
        <v>147</v>
      </c>
      <c r="AT161" s="20" t="s">
        <v>174</v>
      </c>
      <c r="AU161" s="20" t="s">
        <v>77</v>
      </c>
      <c r="AY161" s="20" t="s">
        <v>130</v>
      </c>
      <c r="BE161" s="199">
        <f t="shared" si="24"/>
        <v>0</v>
      </c>
      <c r="BF161" s="199">
        <f t="shared" si="25"/>
        <v>0</v>
      </c>
      <c r="BG161" s="199">
        <f t="shared" si="26"/>
        <v>0</v>
      </c>
      <c r="BH161" s="199">
        <f t="shared" si="27"/>
        <v>0</v>
      </c>
      <c r="BI161" s="199">
        <f t="shared" si="28"/>
        <v>0</v>
      </c>
      <c r="BJ161" s="20" t="s">
        <v>77</v>
      </c>
      <c r="BK161" s="199">
        <f t="shared" si="29"/>
        <v>0</v>
      </c>
      <c r="BL161" s="20" t="s">
        <v>137</v>
      </c>
      <c r="BM161" s="20" t="s">
        <v>592</v>
      </c>
    </row>
    <row r="162" spans="2:65" s="1" customFormat="1" ht="16.5" customHeight="1">
      <c r="B162" s="37"/>
      <c r="C162" s="188" t="s">
        <v>593</v>
      </c>
      <c r="D162" s="188" t="s">
        <v>132</v>
      </c>
      <c r="E162" s="189" t="s">
        <v>594</v>
      </c>
      <c r="F162" s="190" t="s">
        <v>595</v>
      </c>
      <c r="G162" s="191" t="s">
        <v>182</v>
      </c>
      <c r="H162" s="192">
        <v>1</v>
      </c>
      <c r="I162" s="193"/>
      <c r="J162" s="194">
        <f t="shared" ref="J162:J193" si="30">ROUND(I162*H162,2)</f>
        <v>0</v>
      </c>
      <c r="K162" s="190" t="s">
        <v>401</v>
      </c>
      <c r="L162" s="57"/>
      <c r="M162" s="195" t="s">
        <v>21</v>
      </c>
      <c r="N162" s="196" t="s">
        <v>40</v>
      </c>
      <c r="O162" s="38"/>
      <c r="P162" s="197">
        <f t="shared" ref="P162:P193" si="31">O162*H162</f>
        <v>0</v>
      </c>
      <c r="Q162" s="197">
        <v>0</v>
      </c>
      <c r="R162" s="197">
        <f t="shared" ref="R162:R193" si="32">Q162*H162</f>
        <v>0</v>
      </c>
      <c r="S162" s="197">
        <v>0</v>
      </c>
      <c r="T162" s="198">
        <f t="shared" ref="T162:T193" si="33">S162*H162</f>
        <v>0</v>
      </c>
      <c r="AR162" s="20" t="s">
        <v>137</v>
      </c>
      <c r="AT162" s="20" t="s">
        <v>132</v>
      </c>
      <c r="AU162" s="20" t="s">
        <v>77</v>
      </c>
      <c r="AY162" s="20" t="s">
        <v>130</v>
      </c>
      <c r="BE162" s="199">
        <f t="shared" ref="BE162:BE193" si="34">IF(N162="základní",J162,0)</f>
        <v>0</v>
      </c>
      <c r="BF162" s="199">
        <f t="shared" ref="BF162:BF193" si="35">IF(N162="snížená",J162,0)</f>
        <v>0</v>
      </c>
      <c r="BG162" s="199">
        <f t="shared" ref="BG162:BG193" si="36">IF(N162="zákl. přenesená",J162,0)</f>
        <v>0</v>
      </c>
      <c r="BH162" s="199">
        <f t="shared" ref="BH162:BH193" si="37">IF(N162="sníž. přenesená",J162,0)</f>
        <v>0</v>
      </c>
      <c r="BI162" s="199">
        <f t="shared" ref="BI162:BI193" si="38">IF(N162="nulová",J162,0)</f>
        <v>0</v>
      </c>
      <c r="BJ162" s="20" t="s">
        <v>77</v>
      </c>
      <c r="BK162" s="199">
        <f t="shared" ref="BK162:BK193" si="39">ROUND(I162*H162,2)</f>
        <v>0</v>
      </c>
      <c r="BL162" s="20" t="s">
        <v>137</v>
      </c>
      <c r="BM162" s="20" t="s">
        <v>596</v>
      </c>
    </row>
    <row r="163" spans="2:65" s="1" customFormat="1" ht="25.5" customHeight="1">
      <c r="B163" s="37"/>
      <c r="C163" s="188" t="s">
        <v>311</v>
      </c>
      <c r="D163" s="188" t="s">
        <v>132</v>
      </c>
      <c r="E163" s="189" t="s">
        <v>597</v>
      </c>
      <c r="F163" s="190" t="s">
        <v>598</v>
      </c>
      <c r="G163" s="191" t="s">
        <v>182</v>
      </c>
      <c r="H163" s="192">
        <v>4</v>
      </c>
      <c r="I163" s="193"/>
      <c r="J163" s="194">
        <f t="shared" si="30"/>
        <v>0</v>
      </c>
      <c r="K163" s="190" t="s">
        <v>401</v>
      </c>
      <c r="L163" s="57"/>
      <c r="M163" s="195" t="s">
        <v>21</v>
      </c>
      <c r="N163" s="196" t="s">
        <v>40</v>
      </c>
      <c r="O163" s="38"/>
      <c r="P163" s="197">
        <f t="shared" si="31"/>
        <v>0</v>
      </c>
      <c r="Q163" s="197">
        <v>0</v>
      </c>
      <c r="R163" s="197">
        <f t="shared" si="32"/>
        <v>0</v>
      </c>
      <c r="S163" s="197">
        <v>0</v>
      </c>
      <c r="T163" s="198">
        <f t="shared" si="33"/>
        <v>0</v>
      </c>
      <c r="AR163" s="20" t="s">
        <v>137</v>
      </c>
      <c r="AT163" s="20" t="s">
        <v>132</v>
      </c>
      <c r="AU163" s="20" t="s">
        <v>77</v>
      </c>
      <c r="AY163" s="20" t="s">
        <v>130</v>
      </c>
      <c r="BE163" s="199">
        <f t="shared" si="34"/>
        <v>0</v>
      </c>
      <c r="BF163" s="199">
        <f t="shared" si="35"/>
        <v>0</v>
      </c>
      <c r="BG163" s="199">
        <f t="shared" si="36"/>
        <v>0</v>
      </c>
      <c r="BH163" s="199">
        <f t="shared" si="37"/>
        <v>0</v>
      </c>
      <c r="BI163" s="199">
        <f t="shared" si="38"/>
        <v>0</v>
      </c>
      <c r="BJ163" s="20" t="s">
        <v>77</v>
      </c>
      <c r="BK163" s="199">
        <f t="shared" si="39"/>
        <v>0</v>
      </c>
      <c r="BL163" s="20" t="s">
        <v>137</v>
      </c>
      <c r="BM163" s="20" t="s">
        <v>599</v>
      </c>
    </row>
    <row r="164" spans="2:65" s="1" customFormat="1" ht="16.5" customHeight="1">
      <c r="B164" s="37"/>
      <c r="C164" s="188" t="s">
        <v>600</v>
      </c>
      <c r="D164" s="188" t="s">
        <v>132</v>
      </c>
      <c r="E164" s="189" t="s">
        <v>601</v>
      </c>
      <c r="F164" s="190" t="s">
        <v>602</v>
      </c>
      <c r="G164" s="191" t="s">
        <v>182</v>
      </c>
      <c r="H164" s="192">
        <v>6</v>
      </c>
      <c r="I164" s="193"/>
      <c r="J164" s="194">
        <f t="shared" si="30"/>
        <v>0</v>
      </c>
      <c r="K164" s="190" t="s">
        <v>401</v>
      </c>
      <c r="L164" s="57"/>
      <c r="M164" s="195" t="s">
        <v>21</v>
      </c>
      <c r="N164" s="196" t="s">
        <v>40</v>
      </c>
      <c r="O164" s="38"/>
      <c r="P164" s="197">
        <f t="shared" si="31"/>
        <v>0</v>
      </c>
      <c r="Q164" s="197">
        <v>0</v>
      </c>
      <c r="R164" s="197">
        <f t="shared" si="32"/>
        <v>0</v>
      </c>
      <c r="S164" s="197">
        <v>0</v>
      </c>
      <c r="T164" s="198">
        <f t="shared" si="33"/>
        <v>0</v>
      </c>
      <c r="AR164" s="20" t="s">
        <v>137</v>
      </c>
      <c r="AT164" s="20" t="s">
        <v>132</v>
      </c>
      <c r="AU164" s="20" t="s">
        <v>77</v>
      </c>
      <c r="AY164" s="20" t="s">
        <v>130</v>
      </c>
      <c r="BE164" s="199">
        <f t="shared" si="34"/>
        <v>0</v>
      </c>
      <c r="BF164" s="199">
        <f t="shared" si="35"/>
        <v>0</v>
      </c>
      <c r="BG164" s="199">
        <f t="shared" si="36"/>
        <v>0</v>
      </c>
      <c r="BH164" s="199">
        <f t="shared" si="37"/>
        <v>0</v>
      </c>
      <c r="BI164" s="199">
        <f t="shared" si="38"/>
        <v>0</v>
      </c>
      <c r="BJ164" s="20" t="s">
        <v>77</v>
      </c>
      <c r="BK164" s="199">
        <f t="shared" si="39"/>
        <v>0</v>
      </c>
      <c r="BL164" s="20" t="s">
        <v>137</v>
      </c>
      <c r="BM164" s="20" t="s">
        <v>603</v>
      </c>
    </row>
    <row r="165" spans="2:65" s="1" customFormat="1" ht="16.5" customHeight="1">
      <c r="B165" s="37"/>
      <c r="C165" s="188" t="s">
        <v>315</v>
      </c>
      <c r="D165" s="188" t="s">
        <v>132</v>
      </c>
      <c r="E165" s="189" t="s">
        <v>604</v>
      </c>
      <c r="F165" s="190" t="s">
        <v>605</v>
      </c>
      <c r="G165" s="191" t="s">
        <v>182</v>
      </c>
      <c r="H165" s="192">
        <v>4</v>
      </c>
      <c r="I165" s="193"/>
      <c r="J165" s="194">
        <f t="shared" si="30"/>
        <v>0</v>
      </c>
      <c r="K165" s="190" t="s">
        <v>401</v>
      </c>
      <c r="L165" s="57"/>
      <c r="M165" s="195" t="s">
        <v>21</v>
      </c>
      <c r="N165" s="196" t="s">
        <v>40</v>
      </c>
      <c r="O165" s="38"/>
      <c r="P165" s="197">
        <f t="shared" si="31"/>
        <v>0</v>
      </c>
      <c r="Q165" s="197">
        <v>0</v>
      </c>
      <c r="R165" s="197">
        <f t="shared" si="32"/>
        <v>0</v>
      </c>
      <c r="S165" s="197">
        <v>0</v>
      </c>
      <c r="T165" s="198">
        <f t="shared" si="33"/>
        <v>0</v>
      </c>
      <c r="AR165" s="20" t="s">
        <v>137</v>
      </c>
      <c r="AT165" s="20" t="s">
        <v>132</v>
      </c>
      <c r="AU165" s="20" t="s">
        <v>77</v>
      </c>
      <c r="AY165" s="20" t="s">
        <v>130</v>
      </c>
      <c r="BE165" s="199">
        <f t="shared" si="34"/>
        <v>0</v>
      </c>
      <c r="BF165" s="199">
        <f t="shared" si="35"/>
        <v>0</v>
      </c>
      <c r="BG165" s="199">
        <f t="shared" si="36"/>
        <v>0</v>
      </c>
      <c r="BH165" s="199">
        <f t="shared" si="37"/>
        <v>0</v>
      </c>
      <c r="BI165" s="199">
        <f t="shared" si="38"/>
        <v>0</v>
      </c>
      <c r="BJ165" s="20" t="s">
        <v>77</v>
      </c>
      <c r="BK165" s="199">
        <f t="shared" si="39"/>
        <v>0</v>
      </c>
      <c r="BL165" s="20" t="s">
        <v>137</v>
      </c>
      <c r="BM165" s="20" t="s">
        <v>606</v>
      </c>
    </row>
    <row r="166" spans="2:65" s="1" customFormat="1" ht="16.5" customHeight="1">
      <c r="B166" s="37"/>
      <c r="C166" s="188" t="s">
        <v>607</v>
      </c>
      <c r="D166" s="188" t="s">
        <v>132</v>
      </c>
      <c r="E166" s="189" t="s">
        <v>608</v>
      </c>
      <c r="F166" s="190" t="s">
        <v>609</v>
      </c>
      <c r="G166" s="191" t="s">
        <v>182</v>
      </c>
      <c r="H166" s="192">
        <v>4</v>
      </c>
      <c r="I166" s="193"/>
      <c r="J166" s="194">
        <f t="shared" si="30"/>
        <v>0</v>
      </c>
      <c r="K166" s="190" t="s">
        <v>401</v>
      </c>
      <c r="L166" s="57"/>
      <c r="M166" s="195" t="s">
        <v>21</v>
      </c>
      <c r="N166" s="196" t="s">
        <v>40</v>
      </c>
      <c r="O166" s="38"/>
      <c r="P166" s="197">
        <f t="shared" si="31"/>
        <v>0</v>
      </c>
      <c r="Q166" s="197">
        <v>0</v>
      </c>
      <c r="R166" s="197">
        <f t="shared" si="32"/>
        <v>0</v>
      </c>
      <c r="S166" s="197">
        <v>0</v>
      </c>
      <c r="T166" s="198">
        <f t="shared" si="33"/>
        <v>0</v>
      </c>
      <c r="AR166" s="20" t="s">
        <v>137</v>
      </c>
      <c r="AT166" s="20" t="s">
        <v>132</v>
      </c>
      <c r="AU166" s="20" t="s">
        <v>77</v>
      </c>
      <c r="AY166" s="20" t="s">
        <v>130</v>
      </c>
      <c r="BE166" s="199">
        <f t="shared" si="34"/>
        <v>0</v>
      </c>
      <c r="BF166" s="199">
        <f t="shared" si="35"/>
        <v>0</v>
      </c>
      <c r="BG166" s="199">
        <f t="shared" si="36"/>
        <v>0</v>
      </c>
      <c r="BH166" s="199">
        <f t="shared" si="37"/>
        <v>0</v>
      </c>
      <c r="BI166" s="199">
        <f t="shared" si="38"/>
        <v>0</v>
      </c>
      <c r="BJ166" s="20" t="s">
        <v>77</v>
      </c>
      <c r="BK166" s="199">
        <f t="shared" si="39"/>
        <v>0</v>
      </c>
      <c r="BL166" s="20" t="s">
        <v>137</v>
      </c>
      <c r="BM166" s="20" t="s">
        <v>610</v>
      </c>
    </row>
    <row r="167" spans="2:65" s="1" customFormat="1" ht="25.5" customHeight="1">
      <c r="B167" s="37"/>
      <c r="C167" s="188" t="s">
        <v>318</v>
      </c>
      <c r="D167" s="188" t="s">
        <v>132</v>
      </c>
      <c r="E167" s="189" t="s">
        <v>611</v>
      </c>
      <c r="F167" s="190" t="s">
        <v>612</v>
      </c>
      <c r="G167" s="191" t="s">
        <v>182</v>
      </c>
      <c r="H167" s="192">
        <v>2</v>
      </c>
      <c r="I167" s="193"/>
      <c r="J167" s="194">
        <f t="shared" si="30"/>
        <v>0</v>
      </c>
      <c r="K167" s="190" t="s">
        <v>401</v>
      </c>
      <c r="L167" s="57"/>
      <c r="M167" s="195" t="s">
        <v>21</v>
      </c>
      <c r="N167" s="196" t="s">
        <v>40</v>
      </c>
      <c r="O167" s="38"/>
      <c r="P167" s="197">
        <f t="shared" si="31"/>
        <v>0</v>
      </c>
      <c r="Q167" s="197">
        <v>0</v>
      </c>
      <c r="R167" s="197">
        <f t="shared" si="32"/>
        <v>0</v>
      </c>
      <c r="S167" s="197">
        <v>0</v>
      </c>
      <c r="T167" s="198">
        <f t="shared" si="33"/>
        <v>0</v>
      </c>
      <c r="AR167" s="20" t="s">
        <v>137</v>
      </c>
      <c r="AT167" s="20" t="s">
        <v>132</v>
      </c>
      <c r="AU167" s="20" t="s">
        <v>77</v>
      </c>
      <c r="AY167" s="20" t="s">
        <v>130</v>
      </c>
      <c r="BE167" s="199">
        <f t="shared" si="34"/>
        <v>0</v>
      </c>
      <c r="BF167" s="199">
        <f t="shared" si="35"/>
        <v>0</v>
      </c>
      <c r="BG167" s="199">
        <f t="shared" si="36"/>
        <v>0</v>
      </c>
      <c r="BH167" s="199">
        <f t="shared" si="37"/>
        <v>0</v>
      </c>
      <c r="BI167" s="199">
        <f t="shared" si="38"/>
        <v>0</v>
      </c>
      <c r="BJ167" s="20" t="s">
        <v>77</v>
      </c>
      <c r="BK167" s="199">
        <f t="shared" si="39"/>
        <v>0</v>
      </c>
      <c r="BL167" s="20" t="s">
        <v>137</v>
      </c>
      <c r="BM167" s="20" t="s">
        <v>613</v>
      </c>
    </row>
    <row r="168" spans="2:65" s="1" customFormat="1" ht="16.5" customHeight="1">
      <c r="B168" s="37"/>
      <c r="C168" s="188" t="s">
        <v>614</v>
      </c>
      <c r="D168" s="188" t="s">
        <v>132</v>
      </c>
      <c r="E168" s="189" t="s">
        <v>615</v>
      </c>
      <c r="F168" s="190" t="s">
        <v>616</v>
      </c>
      <c r="G168" s="191" t="s">
        <v>182</v>
      </c>
      <c r="H168" s="192">
        <v>18</v>
      </c>
      <c r="I168" s="193"/>
      <c r="J168" s="194">
        <f t="shared" si="30"/>
        <v>0</v>
      </c>
      <c r="K168" s="190" t="s">
        <v>401</v>
      </c>
      <c r="L168" s="57"/>
      <c r="M168" s="195" t="s">
        <v>21</v>
      </c>
      <c r="N168" s="196" t="s">
        <v>40</v>
      </c>
      <c r="O168" s="38"/>
      <c r="P168" s="197">
        <f t="shared" si="31"/>
        <v>0</v>
      </c>
      <c r="Q168" s="197">
        <v>0</v>
      </c>
      <c r="R168" s="197">
        <f t="shared" si="32"/>
        <v>0</v>
      </c>
      <c r="S168" s="197">
        <v>0</v>
      </c>
      <c r="T168" s="198">
        <f t="shared" si="33"/>
        <v>0</v>
      </c>
      <c r="AR168" s="20" t="s">
        <v>137</v>
      </c>
      <c r="AT168" s="20" t="s">
        <v>132</v>
      </c>
      <c r="AU168" s="20" t="s">
        <v>77</v>
      </c>
      <c r="AY168" s="20" t="s">
        <v>130</v>
      </c>
      <c r="BE168" s="199">
        <f t="shared" si="34"/>
        <v>0</v>
      </c>
      <c r="BF168" s="199">
        <f t="shared" si="35"/>
        <v>0</v>
      </c>
      <c r="BG168" s="199">
        <f t="shared" si="36"/>
        <v>0</v>
      </c>
      <c r="BH168" s="199">
        <f t="shared" si="37"/>
        <v>0</v>
      </c>
      <c r="BI168" s="199">
        <f t="shared" si="38"/>
        <v>0</v>
      </c>
      <c r="BJ168" s="20" t="s">
        <v>77</v>
      </c>
      <c r="BK168" s="199">
        <f t="shared" si="39"/>
        <v>0</v>
      </c>
      <c r="BL168" s="20" t="s">
        <v>137</v>
      </c>
      <c r="BM168" s="20" t="s">
        <v>617</v>
      </c>
    </row>
    <row r="169" spans="2:65" s="1" customFormat="1" ht="16.5" customHeight="1">
      <c r="B169" s="37"/>
      <c r="C169" s="188" t="s">
        <v>322</v>
      </c>
      <c r="D169" s="188" t="s">
        <v>132</v>
      </c>
      <c r="E169" s="189" t="s">
        <v>618</v>
      </c>
      <c r="F169" s="190" t="s">
        <v>619</v>
      </c>
      <c r="G169" s="191" t="s">
        <v>182</v>
      </c>
      <c r="H169" s="192">
        <v>2</v>
      </c>
      <c r="I169" s="193"/>
      <c r="J169" s="194">
        <f t="shared" si="30"/>
        <v>0</v>
      </c>
      <c r="K169" s="190" t="s">
        <v>401</v>
      </c>
      <c r="L169" s="57"/>
      <c r="M169" s="195" t="s">
        <v>21</v>
      </c>
      <c r="N169" s="196" t="s">
        <v>40</v>
      </c>
      <c r="O169" s="38"/>
      <c r="P169" s="197">
        <f t="shared" si="31"/>
        <v>0</v>
      </c>
      <c r="Q169" s="197">
        <v>0</v>
      </c>
      <c r="R169" s="197">
        <f t="shared" si="32"/>
        <v>0</v>
      </c>
      <c r="S169" s="197">
        <v>0</v>
      </c>
      <c r="T169" s="198">
        <f t="shared" si="33"/>
        <v>0</v>
      </c>
      <c r="AR169" s="20" t="s">
        <v>137</v>
      </c>
      <c r="AT169" s="20" t="s">
        <v>132</v>
      </c>
      <c r="AU169" s="20" t="s">
        <v>77</v>
      </c>
      <c r="AY169" s="20" t="s">
        <v>130</v>
      </c>
      <c r="BE169" s="199">
        <f t="shared" si="34"/>
        <v>0</v>
      </c>
      <c r="BF169" s="199">
        <f t="shared" si="35"/>
        <v>0</v>
      </c>
      <c r="BG169" s="199">
        <f t="shared" si="36"/>
        <v>0</v>
      </c>
      <c r="BH169" s="199">
        <f t="shared" si="37"/>
        <v>0</v>
      </c>
      <c r="BI169" s="199">
        <f t="shared" si="38"/>
        <v>0</v>
      </c>
      <c r="BJ169" s="20" t="s">
        <v>77</v>
      </c>
      <c r="BK169" s="199">
        <f t="shared" si="39"/>
        <v>0</v>
      </c>
      <c r="BL169" s="20" t="s">
        <v>137</v>
      </c>
      <c r="BM169" s="20" t="s">
        <v>620</v>
      </c>
    </row>
    <row r="170" spans="2:65" s="1" customFormat="1" ht="25.5" customHeight="1">
      <c r="B170" s="37"/>
      <c r="C170" s="188" t="s">
        <v>621</v>
      </c>
      <c r="D170" s="188" t="s">
        <v>132</v>
      </c>
      <c r="E170" s="189" t="s">
        <v>622</v>
      </c>
      <c r="F170" s="190" t="s">
        <v>623</v>
      </c>
      <c r="G170" s="191" t="s">
        <v>143</v>
      </c>
      <c r="H170" s="192">
        <v>40</v>
      </c>
      <c r="I170" s="193"/>
      <c r="J170" s="194">
        <f t="shared" si="30"/>
        <v>0</v>
      </c>
      <c r="K170" s="190" t="s">
        <v>401</v>
      </c>
      <c r="L170" s="57"/>
      <c r="M170" s="195" t="s">
        <v>21</v>
      </c>
      <c r="N170" s="196" t="s">
        <v>40</v>
      </c>
      <c r="O170" s="38"/>
      <c r="P170" s="197">
        <f t="shared" si="31"/>
        <v>0</v>
      </c>
      <c r="Q170" s="197">
        <v>0</v>
      </c>
      <c r="R170" s="197">
        <f t="shared" si="32"/>
        <v>0</v>
      </c>
      <c r="S170" s="197">
        <v>0</v>
      </c>
      <c r="T170" s="198">
        <f t="shared" si="33"/>
        <v>0</v>
      </c>
      <c r="AR170" s="20" t="s">
        <v>137</v>
      </c>
      <c r="AT170" s="20" t="s">
        <v>132</v>
      </c>
      <c r="AU170" s="20" t="s">
        <v>77</v>
      </c>
      <c r="AY170" s="20" t="s">
        <v>130</v>
      </c>
      <c r="BE170" s="199">
        <f t="shared" si="34"/>
        <v>0</v>
      </c>
      <c r="BF170" s="199">
        <f t="shared" si="35"/>
        <v>0</v>
      </c>
      <c r="BG170" s="199">
        <f t="shared" si="36"/>
        <v>0</v>
      </c>
      <c r="BH170" s="199">
        <f t="shared" si="37"/>
        <v>0</v>
      </c>
      <c r="BI170" s="199">
        <f t="shared" si="38"/>
        <v>0</v>
      </c>
      <c r="BJ170" s="20" t="s">
        <v>77</v>
      </c>
      <c r="BK170" s="199">
        <f t="shared" si="39"/>
        <v>0</v>
      </c>
      <c r="BL170" s="20" t="s">
        <v>137</v>
      </c>
      <c r="BM170" s="20" t="s">
        <v>624</v>
      </c>
    </row>
    <row r="171" spans="2:65" s="1" customFormat="1" ht="16.5" customHeight="1">
      <c r="B171" s="37"/>
      <c r="C171" s="188" t="s">
        <v>325</v>
      </c>
      <c r="D171" s="188" t="s">
        <v>132</v>
      </c>
      <c r="E171" s="189" t="s">
        <v>625</v>
      </c>
      <c r="F171" s="190" t="s">
        <v>626</v>
      </c>
      <c r="G171" s="191" t="s">
        <v>182</v>
      </c>
      <c r="H171" s="192">
        <v>4</v>
      </c>
      <c r="I171" s="193"/>
      <c r="J171" s="194">
        <f t="shared" si="30"/>
        <v>0</v>
      </c>
      <c r="K171" s="190" t="s">
        <v>401</v>
      </c>
      <c r="L171" s="57"/>
      <c r="M171" s="195" t="s">
        <v>21</v>
      </c>
      <c r="N171" s="196" t="s">
        <v>40</v>
      </c>
      <c r="O171" s="38"/>
      <c r="P171" s="197">
        <f t="shared" si="31"/>
        <v>0</v>
      </c>
      <c r="Q171" s="197">
        <v>0</v>
      </c>
      <c r="R171" s="197">
        <f t="shared" si="32"/>
        <v>0</v>
      </c>
      <c r="S171" s="197">
        <v>0</v>
      </c>
      <c r="T171" s="198">
        <f t="shared" si="33"/>
        <v>0</v>
      </c>
      <c r="AR171" s="20" t="s">
        <v>137</v>
      </c>
      <c r="AT171" s="20" t="s">
        <v>132</v>
      </c>
      <c r="AU171" s="20" t="s">
        <v>77</v>
      </c>
      <c r="AY171" s="20" t="s">
        <v>130</v>
      </c>
      <c r="BE171" s="199">
        <f t="shared" si="34"/>
        <v>0</v>
      </c>
      <c r="BF171" s="199">
        <f t="shared" si="35"/>
        <v>0</v>
      </c>
      <c r="BG171" s="199">
        <f t="shared" si="36"/>
        <v>0</v>
      </c>
      <c r="BH171" s="199">
        <f t="shared" si="37"/>
        <v>0</v>
      </c>
      <c r="BI171" s="199">
        <f t="shared" si="38"/>
        <v>0</v>
      </c>
      <c r="BJ171" s="20" t="s">
        <v>77</v>
      </c>
      <c r="BK171" s="199">
        <f t="shared" si="39"/>
        <v>0</v>
      </c>
      <c r="BL171" s="20" t="s">
        <v>137</v>
      </c>
      <c r="BM171" s="20" t="s">
        <v>627</v>
      </c>
    </row>
    <row r="172" spans="2:65" s="1" customFormat="1" ht="16.5" customHeight="1">
      <c r="B172" s="37"/>
      <c r="C172" s="188" t="s">
        <v>628</v>
      </c>
      <c r="D172" s="188" t="s">
        <v>132</v>
      </c>
      <c r="E172" s="189" t="s">
        <v>629</v>
      </c>
      <c r="F172" s="190" t="s">
        <v>630</v>
      </c>
      <c r="G172" s="191" t="s">
        <v>182</v>
      </c>
      <c r="H172" s="192">
        <v>4</v>
      </c>
      <c r="I172" s="193"/>
      <c r="J172" s="194">
        <f t="shared" si="30"/>
        <v>0</v>
      </c>
      <c r="K172" s="190" t="s">
        <v>401</v>
      </c>
      <c r="L172" s="57"/>
      <c r="M172" s="195" t="s">
        <v>21</v>
      </c>
      <c r="N172" s="196" t="s">
        <v>40</v>
      </c>
      <c r="O172" s="38"/>
      <c r="P172" s="197">
        <f t="shared" si="31"/>
        <v>0</v>
      </c>
      <c r="Q172" s="197">
        <v>0</v>
      </c>
      <c r="R172" s="197">
        <f t="shared" si="32"/>
        <v>0</v>
      </c>
      <c r="S172" s="197">
        <v>0</v>
      </c>
      <c r="T172" s="198">
        <f t="shared" si="33"/>
        <v>0</v>
      </c>
      <c r="AR172" s="20" t="s">
        <v>137</v>
      </c>
      <c r="AT172" s="20" t="s">
        <v>132</v>
      </c>
      <c r="AU172" s="20" t="s">
        <v>77</v>
      </c>
      <c r="AY172" s="20" t="s">
        <v>130</v>
      </c>
      <c r="BE172" s="199">
        <f t="shared" si="34"/>
        <v>0</v>
      </c>
      <c r="BF172" s="199">
        <f t="shared" si="35"/>
        <v>0</v>
      </c>
      <c r="BG172" s="199">
        <f t="shared" si="36"/>
        <v>0</v>
      </c>
      <c r="BH172" s="199">
        <f t="shared" si="37"/>
        <v>0</v>
      </c>
      <c r="BI172" s="199">
        <f t="shared" si="38"/>
        <v>0</v>
      </c>
      <c r="BJ172" s="20" t="s">
        <v>77</v>
      </c>
      <c r="BK172" s="199">
        <f t="shared" si="39"/>
        <v>0</v>
      </c>
      <c r="BL172" s="20" t="s">
        <v>137</v>
      </c>
      <c r="BM172" s="20" t="s">
        <v>631</v>
      </c>
    </row>
    <row r="173" spans="2:65" s="1" customFormat="1" ht="16.5" customHeight="1">
      <c r="B173" s="37"/>
      <c r="C173" s="188" t="s">
        <v>329</v>
      </c>
      <c r="D173" s="188" t="s">
        <v>132</v>
      </c>
      <c r="E173" s="189" t="s">
        <v>632</v>
      </c>
      <c r="F173" s="190" t="s">
        <v>633</v>
      </c>
      <c r="G173" s="191" t="s">
        <v>182</v>
      </c>
      <c r="H173" s="192">
        <v>3</v>
      </c>
      <c r="I173" s="193"/>
      <c r="J173" s="194">
        <f t="shared" si="30"/>
        <v>0</v>
      </c>
      <c r="K173" s="190" t="s">
        <v>401</v>
      </c>
      <c r="L173" s="57"/>
      <c r="M173" s="195" t="s">
        <v>21</v>
      </c>
      <c r="N173" s="196" t="s">
        <v>40</v>
      </c>
      <c r="O173" s="38"/>
      <c r="P173" s="197">
        <f t="shared" si="31"/>
        <v>0</v>
      </c>
      <c r="Q173" s="197">
        <v>0</v>
      </c>
      <c r="R173" s="197">
        <f t="shared" si="32"/>
        <v>0</v>
      </c>
      <c r="S173" s="197">
        <v>0</v>
      </c>
      <c r="T173" s="198">
        <f t="shared" si="33"/>
        <v>0</v>
      </c>
      <c r="AR173" s="20" t="s">
        <v>137</v>
      </c>
      <c r="AT173" s="20" t="s">
        <v>132</v>
      </c>
      <c r="AU173" s="20" t="s">
        <v>77</v>
      </c>
      <c r="AY173" s="20" t="s">
        <v>130</v>
      </c>
      <c r="BE173" s="199">
        <f t="shared" si="34"/>
        <v>0</v>
      </c>
      <c r="BF173" s="199">
        <f t="shared" si="35"/>
        <v>0</v>
      </c>
      <c r="BG173" s="199">
        <f t="shared" si="36"/>
        <v>0</v>
      </c>
      <c r="BH173" s="199">
        <f t="shared" si="37"/>
        <v>0</v>
      </c>
      <c r="BI173" s="199">
        <f t="shared" si="38"/>
        <v>0</v>
      </c>
      <c r="BJ173" s="20" t="s">
        <v>77</v>
      </c>
      <c r="BK173" s="199">
        <f t="shared" si="39"/>
        <v>0</v>
      </c>
      <c r="BL173" s="20" t="s">
        <v>137</v>
      </c>
      <c r="BM173" s="20" t="s">
        <v>634</v>
      </c>
    </row>
    <row r="174" spans="2:65" s="1" customFormat="1" ht="16.5" customHeight="1">
      <c r="B174" s="37"/>
      <c r="C174" s="188" t="s">
        <v>635</v>
      </c>
      <c r="D174" s="188" t="s">
        <v>132</v>
      </c>
      <c r="E174" s="189" t="s">
        <v>636</v>
      </c>
      <c r="F174" s="190" t="s">
        <v>637</v>
      </c>
      <c r="G174" s="191" t="s">
        <v>182</v>
      </c>
      <c r="H174" s="192">
        <v>1</v>
      </c>
      <c r="I174" s="193"/>
      <c r="J174" s="194">
        <f t="shared" si="30"/>
        <v>0</v>
      </c>
      <c r="K174" s="190" t="s">
        <v>401</v>
      </c>
      <c r="L174" s="57"/>
      <c r="M174" s="195" t="s">
        <v>21</v>
      </c>
      <c r="N174" s="196" t="s">
        <v>40</v>
      </c>
      <c r="O174" s="38"/>
      <c r="P174" s="197">
        <f t="shared" si="31"/>
        <v>0</v>
      </c>
      <c r="Q174" s="197">
        <v>0</v>
      </c>
      <c r="R174" s="197">
        <f t="shared" si="32"/>
        <v>0</v>
      </c>
      <c r="S174" s="197">
        <v>0</v>
      </c>
      <c r="T174" s="198">
        <f t="shared" si="33"/>
        <v>0</v>
      </c>
      <c r="AR174" s="20" t="s">
        <v>137</v>
      </c>
      <c r="AT174" s="20" t="s">
        <v>132</v>
      </c>
      <c r="AU174" s="20" t="s">
        <v>77</v>
      </c>
      <c r="AY174" s="20" t="s">
        <v>130</v>
      </c>
      <c r="BE174" s="199">
        <f t="shared" si="34"/>
        <v>0</v>
      </c>
      <c r="BF174" s="199">
        <f t="shared" si="35"/>
        <v>0</v>
      </c>
      <c r="BG174" s="199">
        <f t="shared" si="36"/>
        <v>0</v>
      </c>
      <c r="BH174" s="199">
        <f t="shared" si="37"/>
        <v>0</v>
      </c>
      <c r="BI174" s="199">
        <f t="shared" si="38"/>
        <v>0</v>
      </c>
      <c r="BJ174" s="20" t="s">
        <v>77</v>
      </c>
      <c r="BK174" s="199">
        <f t="shared" si="39"/>
        <v>0</v>
      </c>
      <c r="BL174" s="20" t="s">
        <v>137</v>
      </c>
      <c r="BM174" s="20" t="s">
        <v>638</v>
      </c>
    </row>
    <row r="175" spans="2:65" s="1" customFormat="1" ht="16.5" customHeight="1">
      <c r="B175" s="37"/>
      <c r="C175" s="188" t="s">
        <v>332</v>
      </c>
      <c r="D175" s="188" t="s">
        <v>132</v>
      </c>
      <c r="E175" s="189" t="s">
        <v>639</v>
      </c>
      <c r="F175" s="190" t="s">
        <v>640</v>
      </c>
      <c r="G175" s="191" t="s">
        <v>182</v>
      </c>
      <c r="H175" s="192">
        <v>2</v>
      </c>
      <c r="I175" s="193"/>
      <c r="J175" s="194">
        <f t="shared" si="30"/>
        <v>0</v>
      </c>
      <c r="K175" s="190" t="s">
        <v>401</v>
      </c>
      <c r="L175" s="57"/>
      <c r="M175" s="195" t="s">
        <v>21</v>
      </c>
      <c r="N175" s="196" t="s">
        <v>40</v>
      </c>
      <c r="O175" s="38"/>
      <c r="P175" s="197">
        <f t="shared" si="31"/>
        <v>0</v>
      </c>
      <c r="Q175" s="197">
        <v>0</v>
      </c>
      <c r="R175" s="197">
        <f t="shared" si="32"/>
        <v>0</v>
      </c>
      <c r="S175" s="197">
        <v>0</v>
      </c>
      <c r="T175" s="198">
        <f t="shared" si="33"/>
        <v>0</v>
      </c>
      <c r="AR175" s="20" t="s">
        <v>137</v>
      </c>
      <c r="AT175" s="20" t="s">
        <v>132</v>
      </c>
      <c r="AU175" s="20" t="s">
        <v>77</v>
      </c>
      <c r="AY175" s="20" t="s">
        <v>130</v>
      </c>
      <c r="BE175" s="199">
        <f t="shared" si="34"/>
        <v>0</v>
      </c>
      <c r="BF175" s="199">
        <f t="shared" si="35"/>
        <v>0</v>
      </c>
      <c r="BG175" s="199">
        <f t="shared" si="36"/>
        <v>0</v>
      </c>
      <c r="BH175" s="199">
        <f t="shared" si="37"/>
        <v>0</v>
      </c>
      <c r="BI175" s="199">
        <f t="shared" si="38"/>
        <v>0</v>
      </c>
      <c r="BJ175" s="20" t="s">
        <v>77</v>
      </c>
      <c r="BK175" s="199">
        <f t="shared" si="39"/>
        <v>0</v>
      </c>
      <c r="BL175" s="20" t="s">
        <v>137</v>
      </c>
      <c r="BM175" s="20" t="s">
        <v>641</v>
      </c>
    </row>
    <row r="176" spans="2:65" s="1" customFormat="1" ht="16.5" customHeight="1">
      <c r="B176" s="37"/>
      <c r="C176" s="188" t="s">
        <v>642</v>
      </c>
      <c r="D176" s="188" t="s">
        <v>132</v>
      </c>
      <c r="E176" s="189" t="s">
        <v>643</v>
      </c>
      <c r="F176" s="190" t="s">
        <v>644</v>
      </c>
      <c r="G176" s="191" t="s">
        <v>182</v>
      </c>
      <c r="H176" s="192">
        <v>3</v>
      </c>
      <c r="I176" s="193"/>
      <c r="J176" s="194">
        <f t="shared" si="30"/>
        <v>0</v>
      </c>
      <c r="K176" s="190" t="s">
        <v>401</v>
      </c>
      <c r="L176" s="57"/>
      <c r="M176" s="195" t="s">
        <v>21</v>
      </c>
      <c r="N176" s="196" t="s">
        <v>40</v>
      </c>
      <c r="O176" s="38"/>
      <c r="P176" s="197">
        <f t="shared" si="31"/>
        <v>0</v>
      </c>
      <c r="Q176" s="197">
        <v>0</v>
      </c>
      <c r="R176" s="197">
        <f t="shared" si="32"/>
        <v>0</v>
      </c>
      <c r="S176" s="197">
        <v>0</v>
      </c>
      <c r="T176" s="198">
        <f t="shared" si="33"/>
        <v>0</v>
      </c>
      <c r="AR176" s="20" t="s">
        <v>137</v>
      </c>
      <c r="AT176" s="20" t="s">
        <v>132</v>
      </c>
      <c r="AU176" s="20" t="s">
        <v>77</v>
      </c>
      <c r="AY176" s="20" t="s">
        <v>130</v>
      </c>
      <c r="BE176" s="199">
        <f t="shared" si="34"/>
        <v>0</v>
      </c>
      <c r="BF176" s="199">
        <f t="shared" si="35"/>
        <v>0</v>
      </c>
      <c r="BG176" s="199">
        <f t="shared" si="36"/>
        <v>0</v>
      </c>
      <c r="BH176" s="199">
        <f t="shared" si="37"/>
        <v>0</v>
      </c>
      <c r="BI176" s="199">
        <f t="shared" si="38"/>
        <v>0</v>
      </c>
      <c r="BJ176" s="20" t="s">
        <v>77</v>
      </c>
      <c r="BK176" s="199">
        <f t="shared" si="39"/>
        <v>0</v>
      </c>
      <c r="BL176" s="20" t="s">
        <v>137</v>
      </c>
      <c r="BM176" s="20" t="s">
        <v>645</v>
      </c>
    </row>
    <row r="177" spans="2:65" s="1" customFormat="1" ht="25.5" customHeight="1">
      <c r="B177" s="37"/>
      <c r="C177" s="188" t="s">
        <v>336</v>
      </c>
      <c r="D177" s="188" t="s">
        <v>132</v>
      </c>
      <c r="E177" s="189" t="s">
        <v>646</v>
      </c>
      <c r="F177" s="190" t="s">
        <v>647</v>
      </c>
      <c r="G177" s="191" t="s">
        <v>182</v>
      </c>
      <c r="H177" s="192">
        <v>7</v>
      </c>
      <c r="I177" s="193"/>
      <c r="J177" s="194">
        <f t="shared" si="30"/>
        <v>0</v>
      </c>
      <c r="K177" s="190" t="s">
        <v>401</v>
      </c>
      <c r="L177" s="57"/>
      <c r="M177" s="195" t="s">
        <v>21</v>
      </c>
      <c r="N177" s="196" t="s">
        <v>40</v>
      </c>
      <c r="O177" s="38"/>
      <c r="P177" s="197">
        <f t="shared" si="31"/>
        <v>0</v>
      </c>
      <c r="Q177" s="197">
        <v>0</v>
      </c>
      <c r="R177" s="197">
        <f t="shared" si="32"/>
        <v>0</v>
      </c>
      <c r="S177" s="197">
        <v>0</v>
      </c>
      <c r="T177" s="198">
        <f t="shared" si="33"/>
        <v>0</v>
      </c>
      <c r="AR177" s="20" t="s">
        <v>137</v>
      </c>
      <c r="AT177" s="20" t="s">
        <v>132</v>
      </c>
      <c r="AU177" s="20" t="s">
        <v>77</v>
      </c>
      <c r="AY177" s="20" t="s">
        <v>130</v>
      </c>
      <c r="BE177" s="199">
        <f t="shared" si="34"/>
        <v>0</v>
      </c>
      <c r="BF177" s="199">
        <f t="shared" si="35"/>
        <v>0</v>
      </c>
      <c r="BG177" s="199">
        <f t="shared" si="36"/>
        <v>0</v>
      </c>
      <c r="BH177" s="199">
        <f t="shared" si="37"/>
        <v>0</v>
      </c>
      <c r="BI177" s="199">
        <f t="shared" si="38"/>
        <v>0</v>
      </c>
      <c r="BJ177" s="20" t="s">
        <v>77</v>
      </c>
      <c r="BK177" s="199">
        <f t="shared" si="39"/>
        <v>0</v>
      </c>
      <c r="BL177" s="20" t="s">
        <v>137</v>
      </c>
      <c r="BM177" s="20" t="s">
        <v>648</v>
      </c>
    </row>
    <row r="178" spans="2:65" s="1" customFormat="1" ht="16.5" customHeight="1">
      <c r="B178" s="37"/>
      <c r="C178" s="188" t="s">
        <v>649</v>
      </c>
      <c r="D178" s="188" t="s">
        <v>132</v>
      </c>
      <c r="E178" s="189" t="s">
        <v>650</v>
      </c>
      <c r="F178" s="190" t="s">
        <v>651</v>
      </c>
      <c r="G178" s="191" t="s">
        <v>182</v>
      </c>
      <c r="H178" s="192">
        <v>11</v>
      </c>
      <c r="I178" s="193"/>
      <c r="J178" s="194">
        <f t="shared" si="30"/>
        <v>0</v>
      </c>
      <c r="K178" s="190" t="s">
        <v>401</v>
      </c>
      <c r="L178" s="57"/>
      <c r="M178" s="195" t="s">
        <v>21</v>
      </c>
      <c r="N178" s="196" t="s">
        <v>40</v>
      </c>
      <c r="O178" s="38"/>
      <c r="P178" s="197">
        <f t="shared" si="31"/>
        <v>0</v>
      </c>
      <c r="Q178" s="197">
        <v>0</v>
      </c>
      <c r="R178" s="197">
        <f t="shared" si="32"/>
        <v>0</v>
      </c>
      <c r="S178" s="197">
        <v>0</v>
      </c>
      <c r="T178" s="198">
        <f t="shared" si="33"/>
        <v>0</v>
      </c>
      <c r="AR178" s="20" t="s">
        <v>137</v>
      </c>
      <c r="AT178" s="20" t="s">
        <v>132</v>
      </c>
      <c r="AU178" s="20" t="s">
        <v>77</v>
      </c>
      <c r="AY178" s="20" t="s">
        <v>130</v>
      </c>
      <c r="BE178" s="199">
        <f t="shared" si="34"/>
        <v>0</v>
      </c>
      <c r="BF178" s="199">
        <f t="shared" si="35"/>
        <v>0</v>
      </c>
      <c r="BG178" s="199">
        <f t="shared" si="36"/>
        <v>0</v>
      </c>
      <c r="BH178" s="199">
        <f t="shared" si="37"/>
        <v>0</v>
      </c>
      <c r="BI178" s="199">
        <f t="shared" si="38"/>
        <v>0</v>
      </c>
      <c r="BJ178" s="20" t="s">
        <v>77</v>
      </c>
      <c r="BK178" s="199">
        <f t="shared" si="39"/>
        <v>0</v>
      </c>
      <c r="BL178" s="20" t="s">
        <v>137</v>
      </c>
      <c r="BM178" s="20" t="s">
        <v>652</v>
      </c>
    </row>
    <row r="179" spans="2:65" s="1" customFormat="1" ht="16.5" customHeight="1">
      <c r="B179" s="37"/>
      <c r="C179" s="188" t="s">
        <v>339</v>
      </c>
      <c r="D179" s="188" t="s">
        <v>132</v>
      </c>
      <c r="E179" s="189" t="s">
        <v>653</v>
      </c>
      <c r="F179" s="190" t="s">
        <v>654</v>
      </c>
      <c r="G179" s="191" t="s">
        <v>182</v>
      </c>
      <c r="H179" s="192">
        <v>7</v>
      </c>
      <c r="I179" s="193"/>
      <c r="J179" s="194">
        <f t="shared" si="30"/>
        <v>0</v>
      </c>
      <c r="K179" s="190" t="s">
        <v>401</v>
      </c>
      <c r="L179" s="57"/>
      <c r="M179" s="195" t="s">
        <v>21</v>
      </c>
      <c r="N179" s="196" t="s">
        <v>40</v>
      </c>
      <c r="O179" s="38"/>
      <c r="P179" s="197">
        <f t="shared" si="31"/>
        <v>0</v>
      </c>
      <c r="Q179" s="197">
        <v>0</v>
      </c>
      <c r="R179" s="197">
        <f t="shared" si="32"/>
        <v>0</v>
      </c>
      <c r="S179" s="197">
        <v>0</v>
      </c>
      <c r="T179" s="198">
        <f t="shared" si="33"/>
        <v>0</v>
      </c>
      <c r="AR179" s="20" t="s">
        <v>137</v>
      </c>
      <c r="AT179" s="20" t="s">
        <v>132</v>
      </c>
      <c r="AU179" s="20" t="s">
        <v>77</v>
      </c>
      <c r="AY179" s="20" t="s">
        <v>130</v>
      </c>
      <c r="BE179" s="199">
        <f t="shared" si="34"/>
        <v>0</v>
      </c>
      <c r="BF179" s="199">
        <f t="shared" si="35"/>
        <v>0</v>
      </c>
      <c r="BG179" s="199">
        <f t="shared" si="36"/>
        <v>0</v>
      </c>
      <c r="BH179" s="199">
        <f t="shared" si="37"/>
        <v>0</v>
      </c>
      <c r="BI179" s="199">
        <f t="shared" si="38"/>
        <v>0</v>
      </c>
      <c r="BJ179" s="20" t="s">
        <v>77</v>
      </c>
      <c r="BK179" s="199">
        <f t="shared" si="39"/>
        <v>0</v>
      </c>
      <c r="BL179" s="20" t="s">
        <v>137</v>
      </c>
      <c r="BM179" s="20" t="s">
        <v>655</v>
      </c>
    </row>
    <row r="180" spans="2:65" s="1" customFormat="1" ht="16.5" customHeight="1">
      <c r="B180" s="37"/>
      <c r="C180" s="188" t="s">
        <v>656</v>
      </c>
      <c r="D180" s="188" t="s">
        <v>132</v>
      </c>
      <c r="E180" s="189" t="s">
        <v>657</v>
      </c>
      <c r="F180" s="190" t="s">
        <v>658</v>
      </c>
      <c r="G180" s="191" t="s">
        <v>182</v>
      </c>
      <c r="H180" s="192">
        <v>80</v>
      </c>
      <c r="I180" s="193"/>
      <c r="J180" s="194">
        <f t="shared" si="30"/>
        <v>0</v>
      </c>
      <c r="K180" s="190" t="s">
        <v>401</v>
      </c>
      <c r="L180" s="57"/>
      <c r="M180" s="195" t="s">
        <v>21</v>
      </c>
      <c r="N180" s="196" t="s">
        <v>40</v>
      </c>
      <c r="O180" s="38"/>
      <c r="P180" s="197">
        <f t="shared" si="31"/>
        <v>0</v>
      </c>
      <c r="Q180" s="197">
        <v>0</v>
      </c>
      <c r="R180" s="197">
        <f t="shared" si="32"/>
        <v>0</v>
      </c>
      <c r="S180" s="197">
        <v>0</v>
      </c>
      <c r="T180" s="198">
        <f t="shared" si="33"/>
        <v>0</v>
      </c>
      <c r="AR180" s="20" t="s">
        <v>137</v>
      </c>
      <c r="AT180" s="20" t="s">
        <v>132</v>
      </c>
      <c r="AU180" s="20" t="s">
        <v>77</v>
      </c>
      <c r="AY180" s="20" t="s">
        <v>130</v>
      </c>
      <c r="BE180" s="199">
        <f t="shared" si="34"/>
        <v>0</v>
      </c>
      <c r="BF180" s="199">
        <f t="shared" si="35"/>
        <v>0</v>
      </c>
      <c r="BG180" s="199">
        <f t="shared" si="36"/>
        <v>0</v>
      </c>
      <c r="BH180" s="199">
        <f t="shared" si="37"/>
        <v>0</v>
      </c>
      <c r="BI180" s="199">
        <f t="shared" si="38"/>
        <v>0</v>
      </c>
      <c r="BJ180" s="20" t="s">
        <v>77</v>
      </c>
      <c r="BK180" s="199">
        <f t="shared" si="39"/>
        <v>0</v>
      </c>
      <c r="BL180" s="20" t="s">
        <v>137</v>
      </c>
      <c r="BM180" s="20" t="s">
        <v>659</v>
      </c>
    </row>
    <row r="181" spans="2:65" s="1" customFormat="1" ht="16.5" customHeight="1">
      <c r="B181" s="37"/>
      <c r="C181" s="188" t="s">
        <v>343</v>
      </c>
      <c r="D181" s="188" t="s">
        <v>132</v>
      </c>
      <c r="E181" s="189" t="s">
        <v>660</v>
      </c>
      <c r="F181" s="190" t="s">
        <v>661</v>
      </c>
      <c r="G181" s="191" t="s">
        <v>182</v>
      </c>
      <c r="H181" s="192">
        <v>4</v>
      </c>
      <c r="I181" s="193"/>
      <c r="J181" s="194">
        <f t="shared" si="30"/>
        <v>0</v>
      </c>
      <c r="K181" s="190" t="s">
        <v>401</v>
      </c>
      <c r="L181" s="57"/>
      <c r="M181" s="195" t="s">
        <v>21</v>
      </c>
      <c r="N181" s="196" t="s">
        <v>40</v>
      </c>
      <c r="O181" s="38"/>
      <c r="P181" s="197">
        <f t="shared" si="31"/>
        <v>0</v>
      </c>
      <c r="Q181" s="197">
        <v>0</v>
      </c>
      <c r="R181" s="197">
        <f t="shared" si="32"/>
        <v>0</v>
      </c>
      <c r="S181" s="197">
        <v>0</v>
      </c>
      <c r="T181" s="198">
        <f t="shared" si="33"/>
        <v>0</v>
      </c>
      <c r="AR181" s="20" t="s">
        <v>137</v>
      </c>
      <c r="AT181" s="20" t="s">
        <v>132</v>
      </c>
      <c r="AU181" s="20" t="s">
        <v>77</v>
      </c>
      <c r="AY181" s="20" t="s">
        <v>130</v>
      </c>
      <c r="BE181" s="199">
        <f t="shared" si="34"/>
        <v>0</v>
      </c>
      <c r="BF181" s="199">
        <f t="shared" si="35"/>
        <v>0</v>
      </c>
      <c r="BG181" s="199">
        <f t="shared" si="36"/>
        <v>0</v>
      </c>
      <c r="BH181" s="199">
        <f t="shared" si="37"/>
        <v>0</v>
      </c>
      <c r="BI181" s="199">
        <f t="shared" si="38"/>
        <v>0</v>
      </c>
      <c r="BJ181" s="20" t="s">
        <v>77</v>
      </c>
      <c r="BK181" s="199">
        <f t="shared" si="39"/>
        <v>0</v>
      </c>
      <c r="BL181" s="20" t="s">
        <v>137</v>
      </c>
      <c r="BM181" s="20" t="s">
        <v>662</v>
      </c>
    </row>
    <row r="182" spans="2:65" s="1" customFormat="1" ht="16.5" customHeight="1">
      <c r="B182" s="37"/>
      <c r="C182" s="188" t="s">
        <v>663</v>
      </c>
      <c r="D182" s="188" t="s">
        <v>132</v>
      </c>
      <c r="E182" s="189" t="s">
        <v>664</v>
      </c>
      <c r="F182" s="190" t="s">
        <v>665</v>
      </c>
      <c r="G182" s="191" t="s">
        <v>182</v>
      </c>
      <c r="H182" s="192">
        <v>1</v>
      </c>
      <c r="I182" s="193"/>
      <c r="J182" s="194">
        <f t="shared" si="30"/>
        <v>0</v>
      </c>
      <c r="K182" s="190" t="s">
        <v>401</v>
      </c>
      <c r="L182" s="57"/>
      <c r="M182" s="195" t="s">
        <v>21</v>
      </c>
      <c r="N182" s="196" t="s">
        <v>40</v>
      </c>
      <c r="O182" s="38"/>
      <c r="P182" s="197">
        <f t="shared" si="31"/>
        <v>0</v>
      </c>
      <c r="Q182" s="197">
        <v>0</v>
      </c>
      <c r="R182" s="197">
        <f t="shared" si="32"/>
        <v>0</v>
      </c>
      <c r="S182" s="197">
        <v>0</v>
      </c>
      <c r="T182" s="198">
        <f t="shared" si="33"/>
        <v>0</v>
      </c>
      <c r="AR182" s="20" t="s">
        <v>137</v>
      </c>
      <c r="AT182" s="20" t="s">
        <v>132</v>
      </c>
      <c r="AU182" s="20" t="s">
        <v>77</v>
      </c>
      <c r="AY182" s="20" t="s">
        <v>130</v>
      </c>
      <c r="BE182" s="199">
        <f t="shared" si="34"/>
        <v>0</v>
      </c>
      <c r="BF182" s="199">
        <f t="shared" si="35"/>
        <v>0</v>
      </c>
      <c r="BG182" s="199">
        <f t="shared" si="36"/>
        <v>0</v>
      </c>
      <c r="BH182" s="199">
        <f t="shared" si="37"/>
        <v>0</v>
      </c>
      <c r="BI182" s="199">
        <f t="shared" si="38"/>
        <v>0</v>
      </c>
      <c r="BJ182" s="20" t="s">
        <v>77</v>
      </c>
      <c r="BK182" s="199">
        <f t="shared" si="39"/>
        <v>0</v>
      </c>
      <c r="BL182" s="20" t="s">
        <v>137</v>
      </c>
      <c r="BM182" s="20" t="s">
        <v>666</v>
      </c>
    </row>
    <row r="183" spans="2:65" s="1" customFormat="1" ht="16.5" customHeight="1">
      <c r="B183" s="37"/>
      <c r="C183" s="188" t="s">
        <v>346</v>
      </c>
      <c r="D183" s="188" t="s">
        <v>132</v>
      </c>
      <c r="E183" s="189" t="s">
        <v>667</v>
      </c>
      <c r="F183" s="190" t="s">
        <v>668</v>
      </c>
      <c r="G183" s="191" t="s">
        <v>182</v>
      </c>
      <c r="H183" s="192">
        <v>1</v>
      </c>
      <c r="I183" s="193"/>
      <c r="J183" s="194">
        <f t="shared" si="30"/>
        <v>0</v>
      </c>
      <c r="K183" s="190" t="s">
        <v>401</v>
      </c>
      <c r="L183" s="57"/>
      <c r="M183" s="195" t="s">
        <v>21</v>
      </c>
      <c r="N183" s="196" t="s">
        <v>40</v>
      </c>
      <c r="O183" s="38"/>
      <c r="P183" s="197">
        <f t="shared" si="31"/>
        <v>0</v>
      </c>
      <c r="Q183" s="197">
        <v>0</v>
      </c>
      <c r="R183" s="197">
        <f t="shared" si="32"/>
        <v>0</v>
      </c>
      <c r="S183" s="197">
        <v>0</v>
      </c>
      <c r="T183" s="198">
        <f t="shared" si="33"/>
        <v>0</v>
      </c>
      <c r="AR183" s="20" t="s">
        <v>137</v>
      </c>
      <c r="AT183" s="20" t="s">
        <v>132</v>
      </c>
      <c r="AU183" s="20" t="s">
        <v>77</v>
      </c>
      <c r="AY183" s="20" t="s">
        <v>130</v>
      </c>
      <c r="BE183" s="199">
        <f t="shared" si="34"/>
        <v>0</v>
      </c>
      <c r="BF183" s="199">
        <f t="shared" si="35"/>
        <v>0</v>
      </c>
      <c r="BG183" s="199">
        <f t="shared" si="36"/>
        <v>0</v>
      </c>
      <c r="BH183" s="199">
        <f t="shared" si="37"/>
        <v>0</v>
      </c>
      <c r="BI183" s="199">
        <f t="shared" si="38"/>
        <v>0</v>
      </c>
      <c r="BJ183" s="20" t="s">
        <v>77</v>
      </c>
      <c r="BK183" s="199">
        <f t="shared" si="39"/>
        <v>0</v>
      </c>
      <c r="BL183" s="20" t="s">
        <v>137</v>
      </c>
      <c r="BM183" s="20" t="s">
        <v>669</v>
      </c>
    </row>
    <row r="184" spans="2:65" s="1" customFormat="1" ht="16.5" customHeight="1">
      <c r="B184" s="37"/>
      <c r="C184" s="188" t="s">
        <v>670</v>
      </c>
      <c r="D184" s="188" t="s">
        <v>132</v>
      </c>
      <c r="E184" s="189" t="s">
        <v>671</v>
      </c>
      <c r="F184" s="190" t="s">
        <v>672</v>
      </c>
      <c r="G184" s="191" t="s">
        <v>182</v>
      </c>
      <c r="H184" s="192">
        <v>1</v>
      </c>
      <c r="I184" s="193"/>
      <c r="J184" s="194">
        <f t="shared" si="30"/>
        <v>0</v>
      </c>
      <c r="K184" s="190" t="s">
        <v>401</v>
      </c>
      <c r="L184" s="57"/>
      <c r="M184" s="195" t="s">
        <v>21</v>
      </c>
      <c r="N184" s="196" t="s">
        <v>40</v>
      </c>
      <c r="O184" s="38"/>
      <c r="P184" s="197">
        <f t="shared" si="31"/>
        <v>0</v>
      </c>
      <c r="Q184" s="197">
        <v>0</v>
      </c>
      <c r="R184" s="197">
        <f t="shared" si="32"/>
        <v>0</v>
      </c>
      <c r="S184" s="197">
        <v>0</v>
      </c>
      <c r="T184" s="198">
        <f t="shared" si="33"/>
        <v>0</v>
      </c>
      <c r="AR184" s="20" t="s">
        <v>137</v>
      </c>
      <c r="AT184" s="20" t="s">
        <v>132</v>
      </c>
      <c r="AU184" s="20" t="s">
        <v>77</v>
      </c>
      <c r="AY184" s="20" t="s">
        <v>130</v>
      </c>
      <c r="BE184" s="199">
        <f t="shared" si="34"/>
        <v>0</v>
      </c>
      <c r="BF184" s="199">
        <f t="shared" si="35"/>
        <v>0</v>
      </c>
      <c r="BG184" s="199">
        <f t="shared" si="36"/>
        <v>0</v>
      </c>
      <c r="BH184" s="199">
        <f t="shared" si="37"/>
        <v>0</v>
      </c>
      <c r="BI184" s="199">
        <f t="shared" si="38"/>
        <v>0</v>
      </c>
      <c r="BJ184" s="20" t="s">
        <v>77</v>
      </c>
      <c r="BK184" s="199">
        <f t="shared" si="39"/>
        <v>0</v>
      </c>
      <c r="BL184" s="20" t="s">
        <v>137</v>
      </c>
      <c r="BM184" s="20" t="s">
        <v>673</v>
      </c>
    </row>
    <row r="185" spans="2:65" s="1" customFormat="1" ht="16.5" customHeight="1">
      <c r="B185" s="37"/>
      <c r="C185" s="188" t="s">
        <v>350</v>
      </c>
      <c r="D185" s="188" t="s">
        <v>132</v>
      </c>
      <c r="E185" s="189" t="s">
        <v>674</v>
      </c>
      <c r="F185" s="190" t="s">
        <v>675</v>
      </c>
      <c r="G185" s="191" t="s">
        <v>182</v>
      </c>
      <c r="H185" s="192">
        <v>1</v>
      </c>
      <c r="I185" s="193"/>
      <c r="J185" s="194">
        <f t="shared" si="30"/>
        <v>0</v>
      </c>
      <c r="K185" s="190" t="s">
        <v>401</v>
      </c>
      <c r="L185" s="57"/>
      <c r="M185" s="195" t="s">
        <v>21</v>
      </c>
      <c r="N185" s="196" t="s">
        <v>40</v>
      </c>
      <c r="O185" s="38"/>
      <c r="P185" s="197">
        <f t="shared" si="31"/>
        <v>0</v>
      </c>
      <c r="Q185" s="197">
        <v>0</v>
      </c>
      <c r="R185" s="197">
        <f t="shared" si="32"/>
        <v>0</v>
      </c>
      <c r="S185" s="197">
        <v>0</v>
      </c>
      <c r="T185" s="198">
        <f t="shared" si="33"/>
        <v>0</v>
      </c>
      <c r="AR185" s="20" t="s">
        <v>137</v>
      </c>
      <c r="AT185" s="20" t="s">
        <v>132</v>
      </c>
      <c r="AU185" s="20" t="s">
        <v>77</v>
      </c>
      <c r="AY185" s="20" t="s">
        <v>130</v>
      </c>
      <c r="BE185" s="199">
        <f t="shared" si="34"/>
        <v>0</v>
      </c>
      <c r="BF185" s="199">
        <f t="shared" si="35"/>
        <v>0</v>
      </c>
      <c r="BG185" s="199">
        <f t="shared" si="36"/>
        <v>0</v>
      </c>
      <c r="BH185" s="199">
        <f t="shared" si="37"/>
        <v>0</v>
      </c>
      <c r="BI185" s="199">
        <f t="shared" si="38"/>
        <v>0</v>
      </c>
      <c r="BJ185" s="20" t="s">
        <v>77</v>
      </c>
      <c r="BK185" s="199">
        <f t="shared" si="39"/>
        <v>0</v>
      </c>
      <c r="BL185" s="20" t="s">
        <v>137</v>
      </c>
      <c r="BM185" s="20" t="s">
        <v>676</v>
      </c>
    </row>
    <row r="186" spans="2:65" s="1" customFormat="1" ht="16.5" customHeight="1">
      <c r="B186" s="37"/>
      <c r="C186" s="188" t="s">
        <v>677</v>
      </c>
      <c r="D186" s="188" t="s">
        <v>132</v>
      </c>
      <c r="E186" s="189" t="s">
        <v>678</v>
      </c>
      <c r="F186" s="190" t="s">
        <v>679</v>
      </c>
      <c r="G186" s="191" t="s">
        <v>182</v>
      </c>
      <c r="H186" s="192">
        <v>1</v>
      </c>
      <c r="I186" s="193"/>
      <c r="J186" s="194">
        <f t="shared" si="30"/>
        <v>0</v>
      </c>
      <c r="K186" s="190" t="s">
        <v>401</v>
      </c>
      <c r="L186" s="57"/>
      <c r="M186" s="195" t="s">
        <v>21</v>
      </c>
      <c r="N186" s="196" t="s">
        <v>40</v>
      </c>
      <c r="O186" s="38"/>
      <c r="P186" s="197">
        <f t="shared" si="31"/>
        <v>0</v>
      </c>
      <c r="Q186" s="197">
        <v>0</v>
      </c>
      <c r="R186" s="197">
        <f t="shared" si="32"/>
        <v>0</v>
      </c>
      <c r="S186" s="197">
        <v>0</v>
      </c>
      <c r="T186" s="198">
        <f t="shared" si="33"/>
        <v>0</v>
      </c>
      <c r="AR186" s="20" t="s">
        <v>137</v>
      </c>
      <c r="AT186" s="20" t="s">
        <v>132</v>
      </c>
      <c r="AU186" s="20" t="s">
        <v>77</v>
      </c>
      <c r="AY186" s="20" t="s">
        <v>130</v>
      </c>
      <c r="BE186" s="199">
        <f t="shared" si="34"/>
        <v>0</v>
      </c>
      <c r="BF186" s="199">
        <f t="shared" si="35"/>
        <v>0</v>
      </c>
      <c r="BG186" s="199">
        <f t="shared" si="36"/>
        <v>0</v>
      </c>
      <c r="BH186" s="199">
        <f t="shared" si="37"/>
        <v>0</v>
      </c>
      <c r="BI186" s="199">
        <f t="shared" si="38"/>
        <v>0</v>
      </c>
      <c r="BJ186" s="20" t="s">
        <v>77</v>
      </c>
      <c r="BK186" s="199">
        <f t="shared" si="39"/>
        <v>0</v>
      </c>
      <c r="BL186" s="20" t="s">
        <v>137</v>
      </c>
      <c r="BM186" s="20" t="s">
        <v>680</v>
      </c>
    </row>
    <row r="187" spans="2:65" s="1" customFormat="1" ht="16.5" customHeight="1">
      <c r="B187" s="37"/>
      <c r="C187" s="188" t="s">
        <v>353</v>
      </c>
      <c r="D187" s="188" t="s">
        <v>132</v>
      </c>
      <c r="E187" s="189" t="s">
        <v>681</v>
      </c>
      <c r="F187" s="190" t="s">
        <v>682</v>
      </c>
      <c r="G187" s="191" t="s">
        <v>177</v>
      </c>
      <c r="H187" s="192">
        <v>90</v>
      </c>
      <c r="I187" s="193"/>
      <c r="J187" s="194">
        <f t="shared" si="30"/>
        <v>0</v>
      </c>
      <c r="K187" s="190" t="s">
        <v>401</v>
      </c>
      <c r="L187" s="57"/>
      <c r="M187" s="195" t="s">
        <v>21</v>
      </c>
      <c r="N187" s="196" t="s">
        <v>40</v>
      </c>
      <c r="O187" s="38"/>
      <c r="P187" s="197">
        <f t="shared" si="31"/>
        <v>0</v>
      </c>
      <c r="Q187" s="197">
        <v>0</v>
      </c>
      <c r="R187" s="197">
        <f t="shared" si="32"/>
        <v>0</v>
      </c>
      <c r="S187" s="197">
        <v>0</v>
      </c>
      <c r="T187" s="198">
        <f t="shared" si="33"/>
        <v>0</v>
      </c>
      <c r="AR187" s="20" t="s">
        <v>137</v>
      </c>
      <c r="AT187" s="20" t="s">
        <v>132</v>
      </c>
      <c r="AU187" s="20" t="s">
        <v>77</v>
      </c>
      <c r="AY187" s="20" t="s">
        <v>130</v>
      </c>
      <c r="BE187" s="199">
        <f t="shared" si="34"/>
        <v>0</v>
      </c>
      <c r="BF187" s="199">
        <f t="shared" si="35"/>
        <v>0</v>
      </c>
      <c r="BG187" s="199">
        <f t="shared" si="36"/>
        <v>0</v>
      </c>
      <c r="BH187" s="199">
        <f t="shared" si="37"/>
        <v>0</v>
      </c>
      <c r="BI187" s="199">
        <f t="shared" si="38"/>
        <v>0</v>
      </c>
      <c r="BJ187" s="20" t="s">
        <v>77</v>
      </c>
      <c r="BK187" s="199">
        <f t="shared" si="39"/>
        <v>0</v>
      </c>
      <c r="BL187" s="20" t="s">
        <v>137</v>
      </c>
      <c r="BM187" s="20" t="s">
        <v>683</v>
      </c>
    </row>
    <row r="188" spans="2:65" s="1" customFormat="1" ht="16.5" customHeight="1">
      <c r="B188" s="37"/>
      <c r="C188" s="188" t="s">
        <v>684</v>
      </c>
      <c r="D188" s="188" t="s">
        <v>132</v>
      </c>
      <c r="E188" s="189" t="s">
        <v>685</v>
      </c>
      <c r="F188" s="190" t="s">
        <v>686</v>
      </c>
      <c r="G188" s="191" t="s">
        <v>177</v>
      </c>
      <c r="H188" s="192">
        <v>32</v>
      </c>
      <c r="I188" s="193"/>
      <c r="J188" s="194">
        <f t="shared" si="30"/>
        <v>0</v>
      </c>
      <c r="K188" s="190" t="s">
        <v>401</v>
      </c>
      <c r="L188" s="57"/>
      <c r="M188" s="195" t="s">
        <v>21</v>
      </c>
      <c r="N188" s="196" t="s">
        <v>40</v>
      </c>
      <c r="O188" s="38"/>
      <c r="P188" s="197">
        <f t="shared" si="31"/>
        <v>0</v>
      </c>
      <c r="Q188" s="197">
        <v>0</v>
      </c>
      <c r="R188" s="197">
        <f t="shared" si="32"/>
        <v>0</v>
      </c>
      <c r="S188" s="197">
        <v>0</v>
      </c>
      <c r="T188" s="198">
        <f t="shared" si="33"/>
        <v>0</v>
      </c>
      <c r="AR188" s="20" t="s">
        <v>137</v>
      </c>
      <c r="AT188" s="20" t="s">
        <v>132</v>
      </c>
      <c r="AU188" s="20" t="s">
        <v>77</v>
      </c>
      <c r="AY188" s="20" t="s">
        <v>130</v>
      </c>
      <c r="BE188" s="199">
        <f t="shared" si="34"/>
        <v>0</v>
      </c>
      <c r="BF188" s="199">
        <f t="shared" si="35"/>
        <v>0</v>
      </c>
      <c r="BG188" s="199">
        <f t="shared" si="36"/>
        <v>0</v>
      </c>
      <c r="BH188" s="199">
        <f t="shared" si="37"/>
        <v>0</v>
      </c>
      <c r="BI188" s="199">
        <f t="shared" si="38"/>
        <v>0</v>
      </c>
      <c r="BJ188" s="20" t="s">
        <v>77</v>
      </c>
      <c r="BK188" s="199">
        <f t="shared" si="39"/>
        <v>0</v>
      </c>
      <c r="BL188" s="20" t="s">
        <v>137</v>
      </c>
      <c r="BM188" s="20" t="s">
        <v>687</v>
      </c>
    </row>
    <row r="189" spans="2:65" s="1" customFormat="1" ht="16.5" customHeight="1">
      <c r="B189" s="37"/>
      <c r="C189" s="188" t="s">
        <v>357</v>
      </c>
      <c r="D189" s="188" t="s">
        <v>132</v>
      </c>
      <c r="E189" s="189" t="s">
        <v>688</v>
      </c>
      <c r="F189" s="190" t="s">
        <v>689</v>
      </c>
      <c r="G189" s="191" t="s">
        <v>182</v>
      </c>
      <c r="H189" s="192">
        <v>2</v>
      </c>
      <c r="I189" s="193"/>
      <c r="J189" s="194">
        <f t="shared" si="30"/>
        <v>0</v>
      </c>
      <c r="K189" s="190" t="s">
        <v>401</v>
      </c>
      <c r="L189" s="57"/>
      <c r="M189" s="195" t="s">
        <v>21</v>
      </c>
      <c r="N189" s="196" t="s">
        <v>40</v>
      </c>
      <c r="O189" s="38"/>
      <c r="P189" s="197">
        <f t="shared" si="31"/>
        <v>0</v>
      </c>
      <c r="Q189" s="197">
        <v>0</v>
      </c>
      <c r="R189" s="197">
        <f t="shared" si="32"/>
        <v>0</v>
      </c>
      <c r="S189" s="197">
        <v>0</v>
      </c>
      <c r="T189" s="198">
        <f t="shared" si="33"/>
        <v>0</v>
      </c>
      <c r="AR189" s="20" t="s">
        <v>137</v>
      </c>
      <c r="AT189" s="20" t="s">
        <v>132</v>
      </c>
      <c r="AU189" s="20" t="s">
        <v>77</v>
      </c>
      <c r="AY189" s="20" t="s">
        <v>130</v>
      </c>
      <c r="BE189" s="199">
        <f t="shared" si="34"/>
        <v>0</v>
      </c>
      <c r="BF189" s="199">
        <f t="shared" si="35"/>
        <v>0</v>
      </c>
      <c r="BG189" s="199">
        <f t="shared" si="36"/>
        <v>0</v>
      </c>
      <c r="BH189" s="199">
        <f t="shared" si="37"/>
        <v>0</v>
      </c>
      <c r="BI189" s="199">
        <f t="shared" si="38"/>
        <v>0</v>
      </c>
      <c r="BJ189" s="20" t="s">
        <v>77</v>
      </c>
      <c r="BK189" s="199">
        <f t="shared" si="39"/>
        <v>0</v>
      </c>
      <c r="BL189" s="20" t="s">
        <v>137</v>
      </c>
      <c r="BM189" s="20" t="s">
        <v>690</v>
      </c>
    </row>
    <row r="190" spans="2:65" s="1" customFormat="1" ht="16.5" customHeight="1">
      <c r="B190" s="37"/>
      <c r="C190" s="188" t="s">
        <v>691</v>
      </c>
      <c r="D190" s="188" t="s">
        <v>132</v>
      </c>
      <c r="E190" s="189" t="s">
        <v>692</v>
      </c>
      <c r="F190" s="190" t="s">
        <v>693</v>
      </c>
      <c r="G190" s="191" t="s">
        <v>182</v>
      </c>
      <c r="H190" s="192">
        <v>541</v>
      </c>
      <c r="I190" s="193"/>
      <c r="J190" s="194">
        <f t="shared" si="30"/>
        <v>0</v>
      </c>
      <c r="K190" s="190" t="s">
        <v>401</v>
      </c>
      <c r="L190" s="57"/>
      <c r="M190" s="195" t="s">
        <v>21</v>
      </c>
      <c r="N190" s="196" t="s">
        <v>40</v>
      </c>
      <c r="O190" s="38"/>
      <c r="P190" s="197">
        <f t="shared" si="31"/>
        <v>0</v>
      </c>
      <c r="Q190" s="197">
        <v>0</v>
      </c>
      <c r="R190" s="197">
        <f t="shared" si="32"/>
        <v>0</v>
      </c>
      <c r="S190" s="197">
        <v>0</v>
      </c>
      <c r="T190" s="198">
        <f t="shared" si="33"/>
        <v>0</v>
      </c>
      <c r="AR190" s="20" t="s">
        <v>137</v>
      </c>
      <c r="AT190" s="20" t="s">
        <v>132</v>
      </c>
      <c r="AU190" s="20" t="s">
        <v>77</v>
      </c>
      <c r="AY190" s="20" t="s">
        <v>130</v>
      </c>
      <c r="BE190" s="199">
        <f t="shared" si="34"/>
        <v>0</v>
      </c>
      <c r="BF190" s="199">
        <f t="shared" si="35"/>
        <v>0</v>
      </c>
      <c r="BG190" s="199">
        <f t="shared" si="36"/>
        <v>0</v>
      </c>
      <c r="BH190" s="199">
        <f t="shared" si="37"/>
        <v>0</v>
      </c>
      <c r="BI190" s="199">
        <f t="shared" si="38"/>
        <v>0</v>
      </c>
      <c r="BJ190" s="20" t="s">
        <v>77</v>
      </c>
      <c r="BK190" s="199">
        <f t="shared" si="39"/>
        <v>0</v>
      </c>
      <c r="BL190" s="20" t="s">
        <v>137</v>
      </c>
      <c r="BM190" s="20" t="s">
        <v>694</v>
      </c>
    </row>
    <row r="191" spans="2:65" s="1" customFormat="1" ht="25.5" customHeight="1">
      <c r="B191" s="37"/>
      <c r="C191" s="188" t="s">
        <v>536</v>
      </c>
      <c r="D191" s="188" t="s">
        <v>132</v>
      </c>
      <c r="E191" s="189" t="s">
        <v>695</v>
      </c>
      <c r="F191" s="190" t="s">
        <v>696</v>
      </c>
      <c r="G191" s="191" t="s">
        <v>182</v>
      </c>
      <c r="H191" s="192">
        <v>4</v>
      </c>
      <c r="I191" s="193"/>
      <c r="J191" s="194">
        <f t="shared" si="30"/>
        <v>0</v>
      </c>
      <c r="K191" s="190" t="s">
        <v>401</v>
      </c>
      <c r="L191" s="57"/>
      <c r="M191" s="195" t="s">
        <v>21</v>
      </c>
      <c r="N191" s="196" t="s">
        <v>40</v>
      </c>
      <c r="O191" s="38"/>
      <c r="P191" s="197">
        <f t="shared" si="31"/>
        <v>0</v>
      </c>
      <c r="Q191" s="197">
        <v>0</v>
      </c>
      <c r="R191" s="197">
        <f t="shared" si="32"/>
        <v>0</v>
      </c>
      <c r="S191" s="197">
        <v>0</v>
      </c>
      <c r="T191" s="198">
        <f t="shared" si="33"/>
        <v>0</v>
      </c>
      <c r="AR191" s="20" t="s">
        <v>137</v>
      </c>
      <c r="AT191" s="20" t="s">
        <v>132</v>
      </c>
      <c r="AU191" s="20" t="s">
        <v>77</v>
      </c>
      <c r="AY191" s="20" t="s">
        <v>130</v>
      </c>
      <c r="BE191" s="199">
        <f t="shared" si="34"/>
        <v>0</v>
      </c>
      <c r="BF191" s="199">
        <f t="shared" si="35"/>
        <v>0</v>
      </c>
      <c r="BG191" s="199">
        <f t="shared" si="36"/>
        <v>0</v>
      </c>
      <c r="BH191" s="199">
        <f t="shared" si="37"/>
        <v>0</v>
      </c>
      <c r="BI191" s="199">
        <f t="shared" si="38"/>
        <v>0</v>
      </c>
      <c r="BJ191" s="20" t="s">
        <v>77</v>
      </c>
      <c r="BK191" s="199">
        <f t="shared" si="39"/>
        <v>0</v>
      </c>
      <c r="BL191" s="20" t="s">
        <v>137</v>
      </c>
      <c r="BM191" s="20" t="s">
        <v>697</v>
      </c>
    </row>
    <row r="192" spans="2:65" s="1" customFormat="1" ht="16.5" customHeight="1">
      <c r="B192" s="37"/>
      <c r="C192" s="188" t="s">
        <v>698</v>
      </c>
      <c r="D192" s="188" t="s">
        <v>132</v>
      </c>
      <c r="E192" s="189" t="s">
        <v>699</v>
      </c>
      <c r="F192" s="190" t="s">
        <v>700</v>
      </c>
      <c r="G192" s="191" t="s">
        <v>177</v>
      </c>
      <c r="H192" s="192">
        <v>90</v>
      </c>
      <c r="I192" s="193"/>
      <c r="J192" s="194">
        <f t="shared" si="30"/>
        <v>0</v>
      </c>
      <c r="K192" s="190" t="s">
        <v>401</v>
      </c>
      <c r="L192" s="57"/>
      <c r="M192" s="195" t="s">
        <v>21</v>
      </c>
      <c r="N192" s="196" t="s">
        <v>40</v>
      </c>
      <c r="O192" s="38"/>
      <c r="P192" s="197">
        <f t="shared" si="31"/>
        <v>0</v>
      </c>
      <c r="Q192" s="197">
        <v>0</v>
      </c>
      <c r="R192" s="197">
        <f t="shared" si="32"/>
        <v>0</v>
      </c>
      <c r="S192" s="197">
        <v>0</v>
      </c>
      <c r="T192" s="198">
        <f t="shared" si="33"/>
        <v>0</v>
      </c>
      <c r="AR192" s="20" t="s">
        <v>137</v>
      </c>
      <c r="AT192" s="20" t="s">
        <v>132</v>
      </c>
      <c r="AU192" s="20" t="s">
        <v>77</v>
      </c>
      <c r="AY192" s="20" t="s">
        <v>130</v>
      </c>
      <c r="BE192" s="199">
        <f t="shared" si="34"/>
        <v>0</v>
      </c>
      <c r="BF192" s="199">
        <f t="shared" si="35"/>
        <v>0</v>
      </c>
      <c r="BG192" s="199">
        <f t="shared" si="36"/>
        <v>0</v>
      </c>
      <c r="BH192" s="199">
        <f t="shared" si="37"/>
        <v>0</v>
      </c>
      <c r="BI192" s="199">
        <f t="shared" si="38"/>
        <v>0</v>
      </c>
      <c r="BJ192" s="20" t="s">
        <v>77</v>
      </c>
      <c r="BK192" s="199">
        <f t="shared" si="39"/>
        <v>0</v>
      </c>
      <c r="BL192" s="20" t="s">
        <v>137</v>
      </c>
      <c r="BM192" s="20" t="s">
        <v>701</v>
      </c>
    </row>
    <row r="193" spans="2:65" s="1" customFormat="1" ht="16.5" customHeight="1">
      <c r="B193" s="37"/>
      <c r="C193" s="188" t="s">
        <v>360</v>
      </c>
      <c r="D193" s="188" t="s">
        <v>132</v>
      </c>
      <c r="E193" s="189" t="s">
        <v>702</v>
      </c>
      <c r="F193" s="190" t="s">
        <v>703</v>
      </c>
      <c r="G193" s="191" t="s">
        <v>177</v>
      </c>
      <c r="H193" s="192">
        <v>130</v>
      </c>
      <c r="I193" s="193"/>
      <c r="J193" s="194">
        <f t="shared" si="30"/>
        <v>0</v>
      </c>
      <c r="K193" s="190" t="s">
        <v>401</v>
      </c>
      <c r="L193" s="57"/>
      <c r="M193" s="195" t="s">
        <v>21</v>
      </c>
      <c r="N193" s="196" t="s">
        <v>40</v>
      </c>
      <c r="O193" s="38"/>
      <c r="P193" s="197">
        <f t="shared" si="31"/>
        <v>0</v>
      </c>
      <c r="Q193" s="197">
        <v>0</v>
      </c>
      <c r="R193" s="197">
        <f t="shared" si="32"/>
        <v>0</v>
      </c>
      <c r="S193" s="197">
        <v>0</v>
      </c>
      <c r="T193" s="198">
        <f t="shared" si="33"/>
        <v>0</v>
      </c>
      <c r="AR193" s="20" t="s">
        <v>137</v>
      </c>
      <c r="AT193" s="20" t="s">
        <v>132</v>
      </c>
      <c r="AU193" s="20" t="s">
        <v>77</v>
      </c>
      <c r="AY193" s="20" t="s">
        <v>130</v>
      </c>
      <c r="BE193" s="199">
        <f t="shared" si="34"/>
        <v>0</v>
      </c>
      <c r="BF193" s="199">
        <f t="shared" si="35"/>
        <v>0</v>
      </c>
      <c r="BG193" s="199">
        <f t="shared" si="36"/>
        <v>0</v>
      </c>
      <c r="BH193" s="199">
        <f t="shared" si="37"/>
        <v>0</v>
      </c>
      <c r="BI193" s="199">
        <f t="shared" si="38"/>
        <v>0</v>
      </c>
      <c r="BJ193" s="20" t="s">
        <v>77</v>
      </c>
      <c r="BK193" s="199">
        <f t="shared" si="39"/>
        <v>0</v>
      </c>
      <c r="BL193" s="20" t="s">
        <v>137</v>
      </c>
      <c r="BM193" s="20" t="s">
        <v>704</v>
      </c>
    </row>
    <row r="194" spans="2:65" s="1" customFormat="1" ht="16.5" customHeight="1">
      <c r="B194" s="37"/>
      <c r="C194" s="188" t="s">
        <v>705</v>
      </c>
      <c r="D194" s="188" t="s">
        <v>132</v>
      </c>
      <c r="E194" s="189" t="s">
        <v>706</v>
      </c>
      <c r="F194" s="190" t="s">
        <v>707</v>
      </c>
      <c r="G194" s="191" t="s">
        <v>182</v>
      </c>
      <c r="H194" s="192">
        <v>4</v>
      </c>
      <c r="I194" s="193"/>
      <c r="J194" s="194">
        <f t="shared" ref="J194:J225" si="40">ROUND(I194*H194,2)</f>
        <v>0</v>
      </c>
      <c r="K194" s="190" t="s">
        <v>401</v>
      </c>
      <c r="L194" s="57"/>
      <c r="M194" s="195" t="s">
        <v>21</v>
      </c>
      <c r="N194" s="196" t="s">
        <v>40</v>
      </c>
      <c r="O194" s="38"/>
      <c r="P194" s="197">
        <f t="shared" ref="P194:P225" si="41">O194*H194</f>
        <v>0</v>
      </c>
      <c r="Q194" s="197">
        <v>0</v>
      </c>
      <c r="R194" s="197">
        <f t="shared" ref="R194:R225" si="42">Q194*H194</f>
        <v>0</v>
      </c>
      <c r="S194" s="197">
        <v>0</v>
      </c>
      <c r="T194" s="198">
        <f t="shared" ref="T194:T225" si="43">S194*H194</f>
        <v>0</v>
      </c>
      <c r="AR194" s="20" t="s">
        <v>137</v>
      </c>
      <c r="AT194" s="20" t="s">
        <v>132</v>
      </c>
      <c r="AU194" s="20" t="s">
        <v>77</v>
      </c>
      <c r="AY194" s="20" t="s">
        <v>130</v>
      </c>
      <c r="BE194" s="199">
        <f t="shared" ref="BE194:BE225" si="44">IF(N194="základní",J194,0)</f>
        <v>0</v>
      </c>
      <c r="BF194" s="199">
        <f t="shared" ref="BF194:BF225" si="45">IF(N194="snížená",J194,0)</f>
        <v>0</v>
      </c>
      <c r="BG194" s="199">
        <f t="shared" ref="BG194:BG225" si="46">IF(N194="zákl. přenesená",J194,0)</f>
        <v>0</v>
      </c>
      <c r="BH194" s="199">
        <f t="shared" ref="BH194:BH225" si="47">IF(N194="sníž. přenesená",J194,0)</f>
        <v>0</v>
      </c>
      <c r="BI194" s="199">
        <f t="shared" ref="BI194:BI225" si="48">IF(N194="nulová",J194,0)</f>
        <v>0</v>
      </c>
      <c r="BJ194" s="20" t="s">
        <v>77</v>
      </c>
      <c r="BK194" s="199">
        <f t="shared" ref="BK194:BK225" si="49">ROUND(I194*H194,2)</f>
        <v>0</v>
      </c>
      <c r="BL194" s="20" t="s">
        <v>137</v>
      </c>
      <c r="BM194" s="20" t="s">
        <v>708</v>
      </c>
    </row>
    <row r="195" spans="2:65" s="1" customFormat="1" ht="16.5" customHeight="1">
      <c r="B195" s="37"/>
      <c r="C195" s="188" t="s">
        <v>365</v>
      </c>
      <c r="D195" s="188" t="s">
        <v>132</v>
      </c>
      <c r="E195" s="189" t="s">
        <v>709</v>
      </c>
      <c r="F195" s="190" t="s">
        <v>710</v>
      </c>
      <c r="G195" s="191" t="s">
        <v>182</v>
      </c>
      <c r="H195" s="192">
        <v>4</v>
      </c>
      <c r="I195" s="193"/>
      <c r="J195" s="194">
        <f t="shared" si="40"/>
        <v>0</v>
      </c>
      <c r="K195" s="190" t="s">
        <v>401</v>
      </c>
      <c r="L195" s="57"/>
      <c r="M195" s="195" t="s">
        <v>21</v>
      </c>
      <c r="N195" s="196" t="s">
        <v>40</v>
      </c>
      <c r="O195" s="38"/>
      <c r="P195" s="197">
        <f t="shared" si="41"/>
        <v>0</v>
      </c>
      <c r="Q195" s="197">
        <v>0</v>
      </c>
      <c r="R195" s="197">
        <f t="shared" si="42"/>
        <v>0</v>
      </c>
      <c r="S195" s="197">
        <v>0</v>
      </c>
      <c r="T195" s="198">
        <f t="shared" si="43"/>
        <v>0</v>
      </c>
      <c r="AR195" s="20" t="s">
        <v>137</v>
      </c>
      <c r="AT195" s="20" t="s">
        <v>132</v>
      </c>
      <c r="AU195" s="20" t="s">
        <v>77</v>
      </c>
      <c r="AY195" s="20" t="s">
        <v>130</v>
      </c>
      <c r="BE195" s="199">
        <f t="shared" si="44"/>
        <v>0</v>
      </c>
      <c r="BF195" s="199">
        <f t="shared" si="45"/>
        <v>0</v>
      </c>
      <c r="BG195" s="199">
        <f t="shared" si="46"/>
        <v>0</v>
      </c>
      <c r="BH195" s="199">
        <f t="shared" si="47"/>
        <v>0</v>
      </c>
      <c r="BI195" s="199">
        <f t="shared" si="48"/>
        <v>0</v>
      </c>
      <c r="BJ195" s="20" t="s">
        <v>77</v>
      </c>
      <c r="BK195" s="199">
        <f t="shared" si="49"/>
        <v>0</v>
      </c>
      <c r="BL195" s="20" t="s">
        <v>137</v>
      </c>
      <c r="BM195" s="20" t="s">
        <v>711</v>
      </c>
    </row>
    <row r="196" spans="2:65" s="1" customFormat="1" ht="16.5" customHeight="1">
      <c r="B196" s="37"/>
      <c r="C196" s="188" t="s">
        <v>712</v>
      </c>
      <c r="D196" s="188" t="s">
        <v>132</v>
      </c>
      <c r="E196" s="189" t="s">
        <v>713</v>
      </c>
      <c r="F196" s="190" t="s">
        <v>714</v>
      </c>
      <c r="G196" s="191" t="s">
        <v>182</v>
      </c>
      <c r="H196" s="192">
        <v>4</v>
      </c>
      <c r="I196" s="193"/>
      <c r="J196" s="194">
        <f t="shared" si="40"/>
        <v>0</v>
      </c>
      <c r="K196" s="190" t="s">
        <v>401</v>
      </c>
      <c r="L196" s="57"/>
      <c r="M196" s="195" t="s">
        <v>21</v>
      </c>
      <c r="N196" s="196" t="s">
        <v>40</v>
      </c>
      <c r="O196" s="38"/>
      <c r="P196" s="197">
        <f t="shared" si="41"/>
        <v>0</v>
      </c>
      <c r="Q196" s="197">
        <v>0</v>
      </c>
      <c r="R196" s="197">
        <f t="shared" si="42"/>
        <v>0</v>
      </c>
      <c r="S196" s="197">
        <v>0</v>
      </c>
      <c r="T196" s="198">
        <f t="shared" si="43"/>
        <v>0</v>
      </c>
      <c r="AR196" s="20" t="s">
        <v>137</v>
      </c>
      <c r="AT196" s="20" t="s">
        <v>132</v>
      </c>
      <c r="AU196" s="20" t="s">
        <v>77</v>
      </c>
      <c r="AY196" s="20" t="s">
        <v>130</v>
      </c>
      <c r="BE196" s="199">
        <f t="shared" si="44"/>
        <v>0</v>
      </c>
      <c r="BF196" s="199">
        <f t="shared" si="45"/>
        <v>0</v>
      </c>
      <c r="BG196" s="199">
        <f t="shared" si="46"/>
        <v>0</v>
      </c>
      <c r="BH196" s="199">
        <f t="shared" si="47"/>
        <v>0</v>
      </c>
      <c r="BI196" s="199">
        <f t="shared" si="48"/>
        <v>0</v>
      </c>
      <c r="BJ196" s="20" t="s">
        <v>77</v>
      </c>
      <c r="BK196" s="199">
        <f t="shared" si="49"/>
        <v>0</v>
      </c>
      <c r="BL196" s="20" t="s">
        <v>137</v>
      </c>
      <c r="BM196" s="20" t="s">
        <v>715</v>
      </c>
    </row>
    <row r="197" spans="2:65" s="1" customFormat="1" ht="16.5" customHeight="1">
      <c r="B197" s="37"/>
      <c r="C197" s="188" t="s">
        <v>369</v>
      </c>
      <c r="D197" s="188" t="s">
        <v>132</v>
      </c>
      <c r="E197" s="189" t="s">
        <v>716</v>
      </c>
      <c r="F197" s="190" t="s">
        <v>717</v>
      </c>
      <c r="G197" s="191" t="s">
        <v>268</v>
      </c>
      <c r="H197" s="192">
        <v>2.2000000000000002</v>
      </c>
      <c r="I197" s="193"/>
      <c r="J197" s="194">
        <f t="shared" si="40"/>
        <v>0</v>
      </c>
      <c r="K197" s="190" t="s">
        <v>401</v>
      </c>
      <c r="L197" s="57"/>
      <c r="M197" s="195" t="s">
        <v>21</v>
      </c>
      <c r="N197" s="196" t="s">
        <v>40</v>
      </c>
      <c r="O197" s="38"/>
      <c r="P197" s="197">
        <f t="shared" si="41"/>
        <v>0</v>
      </c>
      <c r="Q197" s="197">
        <v>0</v>
      </c>
      <c r="R197" s="197">
        <f t="shared" si="42"/>
        <v>0</v>
      </c>
      <c r="S197" s="197">
        <v>0</v>
      </c>
      <c r="T197" s="198">
        <f t="shared" si="43"/>
        <v>0</v>
      </c>
      <c r="AR197" s="20" t="s">
        <v>137</v>
      </c>
      <c r="AT197" s="20" t="s">
        <v>132</v>
      </c>
      <c r="AU197" s="20" t="s">
        <v>77</v>
      </c>
      <c r="AY197" s="20" t="s">
        <v>130</v>
      </c>
      <c r="BE197" s="199">
        <f t="shared" si="44"/>
        <v>0</v>
      </c>
      <c r="BF197" s="199">
        <f t="shared" si="45"/>
        <v>0</v>
      </c>
      <c r="BG197" s="199">
        <f t="shared" si="46"/>
        <v>0</v>
      </c>
      <c r="BH197" s="199">
        <f t="shared" si="47"/>
        <v>0</v>
      </c>
      <c r="BI197" s="199">
        <f t="shared" si="48"/>
        <v>0</v>
      </c>
      <c r="BJ197" s="20" t="s">
        <v>77</v>
      </c>
      <c r="BK197" s="199">
        <f t="shared" si="49"/>
        <v>0</v>
      </c>
      <c r="BL197" s="20" t="s">
        <v>137</v>
      </c>
      <c r="BM197" s="20" t="s">
        <v>718</v>
      </c>
    </row>
    <row r="198" spans="2:65" s="1" customFormat="1" ht="16.5" customHeight="1">
      <c r="B198" s="37"/>
      <c r="C198" s="188" t="s">
        <v>719</v>
      </c>
      <c r="D198" s="188" t="s">
        <v>132</v>
      </c>
      <c r="E198" s="189" t="s">
        <v>720</v>
      </c>
      <c r="F198" s="190" t="s">
        <v>721</v>
      </c>
      <c r="G198" s="191" t="s">
        <v>268</v>
      </c>
      <c r="H198" s="192">
        <v>2.2000000000000002</v>
      </c>
      <c r="I198" s="193"/>
      <c r="J198" s="194">
        <f t="shared" si="40"/>
        <v>0</v>
      </c>
      <c r="K198" s="190" t="s">
        <v>401</v>
      </c>
      <c r="L198" s="57"/>
      <c r="M198" s="195" t="s">
        <v>21</v>
      </c>
      <c r="N198" s="196" t="s">
        <v>40</v>
      </c>
      <c r="O198" s="38"/>
      <c r="P198" s="197">
        <f t="shared" si="41"/>
        <v>0</v>
      </c>
      <c r="Q198" s="197">
        <v>0</v>
      </c>
      <c r="R198" s="197">
        <f t="shared" si="42"/>
        <v>0</v>
      </c>
      <c r="S198" s="197">
        <v>0</v>
      </c>
      <c r="T198" s="198">
        <f t="shared" si="43"/>
        <v>0</v>
      </c>
      <c r="AR198" s="20" t="s">
        <v>137</v>
      </c>
      <c r="AT198" s="20" t="s">
        <v>132</v>
      </c>
      <c r="AU198" s="20" t="s">
        <v>77</v>
      </c>
      <c r="AY198" s="20" t="s">
        <v>130</v>
      </c>
      <c r="BE198" s="199">
        <f t="shared" si="44"/>
        <v>0</v>
      </c>
      <c r="BF198" s="199">
        <f t="shared" si="45"/>
        <v>0</v>
      </c>
      <c r="BG198" s="199">
        <f t="shared" si="46"/>
        <v>0</v>
      </c>
      <c r="BH198" s="199">
        <f t="shared" si="47"/>
        <v>0</v>
      </c>
      <c r="BI198" s="199">
        <f t="shared" si="48"/>
        <v>0</v>
      </c>
      <c r="BJ198" s="20" t="s">
        <v>77</v>
      </c>
      <c r="BK198" s="199">
        <f t="shared" si="49"/>
        <v>0</v>
      </c>
      <c r="BL198" s="20" t="s">
        <v>137</v>
      </c>
      <c r="BM198" s="20" t="s">
        <v>722</v>
      </c>
    </row>
    <row r="199" spans="2:65" s="1" customFormat="1" ht="25.5" customHeight="1">
      <c r="B199" s="37"/>
      <c r="C199" s="188" t="s">
        <v>373</v>
      </c>
      <c r="D199" s="188" t="s">
        <v>132</v>
      </c>
      <c r="E199" s="189" t="s">
        <v>723</v>
      </c>
      <c r="F199" s="190" t="s">
        <v>724</v>
      </c>
      <c r="G199" s="191" t="s">
        <v>182</v>
      </c>
      <c r="H199" s="192">
        <v>1</v>
      </c>
      <c r="I199" s="193"/>
      <c r="J199" s="194">
        <f t="shared" si="40"/>
        <v>0</v>
      </c>
      <c r="K199" s="190" t="s">
        <v>401</v>
      </c>
      <c r="L199" s="57"/>
      <c r="M199" s="195" t="s">
        <v>21</v>
      </c>
      <c r="N199" s="196" t="s">
        <v>40</v>
      </c>
      <c r="O199" s="38"/>
      <c r="P199" s="197">
        <f t="shared" si="41"/>
        <v>0</v>
      </c>
      <c r="Q199" s="197">
        <v>0</v>
      </c>
      <c r="R199" s="197">
        <f t="shared" si="42"/>
        <v>0</v>
      </c>
      <c r="S199" s="197">
        <v>0</v>
      </c>
      <c r="T199" s="198">
        <f t="shared" si="43"/>
        <v>0</v>
      </c>
      <c r="AR199" s="20" t="s">
        <v>137</v>
      </c>
      <c r="AT199" s="20" t="s">
        <v>132</v>
      </c>
      <c r="AU199" s="20" t="s">
        <v>77</v>
      </c>
      <c r="AY199" s="20" t="s">
        <v>130</v>
      </c>
      <c r="BE199" s="199">
        <f t="shared" si="44"/>
        <v>0</v>
      </c>
      <c r="BF199" s="199">
        <f t="shared" si="45"/>
        <v>0</v>
      </c>
      <c r="BG199" s="199">
        <f t="shared" si="46"/>
        <v>0</v>
      </c>
      <c r="BH199" s="199">
        <f t="shared" si="47"/>
        <v>0</v>
      </c>
      <c r="BI199" s="199">
        <f t="shared" si="48"/>
        <v>0</v>
      </c>
      <c r="BJ199" s="20" t="s">
        <v>77</v>
      </c>
      <c r="BK199" s="199">
        <f t="shared" si="49"/>
        <v>0</v>
      </c>
      <c r="BL199" s="20" t="s">
        <v>137</v>
      </c>
      <c r="BM199" s="20" t="s">
        <v>725</v>
      </c>
    </row>
    <row r="200" spans="2:65" s="1" customFormat="1" ht="25.5" customHeight="1">
      <c r="B200" s="37"/>
      <c r="C200" s="188" t="s">
        <v>726</v>
      </c>
      <c r="D200" s="188" t="s">
        <v>132</v>
      </c>
      <c r="E200" s="189" t="s">
        <v>727</v>
      </c>
      <c r="F200" s="190" t="s">
        <v>728</v>
      </c>
      <c r="G200" s="191" t="s">
        <v>182</v>
      </c>
      <c r="H200" s="192">
        <v>3</v>
      </c>
      <c r="I200" s="193"/>
      <c r="J200" s="194">
        <f t="shared" si="40"/>
        <v>0</v>
      </c>
      <c r="K200" s="190" t="s">
        <v>401</v>
      </c>
      <c r="L200" s="57"/>
      <c r="M200" s="195" t="s">
        <v>21</v>
      </c>
      <c r="N200" s="196" t="s">
        <v>40</v>
      </c>
      <c r="O200" s="38"/>
      <c r="P200" s="197">
        <f t="shared" si="41"/>
        <v>0</v>
      </c>
      <c r="Q200" s="197">
        <v>0</v>
      </c>
      <c r="R200" s="197">
        <f t="shared" si="42"/>
        <v>0</v>
      </c>
      <c r="S200" s="197">
        <v>0</v>
      </c>
      <c r="T200" s="198">
        <f t="shared" si="43"/>
        <v>0</v>
      </c>
      <c r="AR200" s="20" t="s">
        <v>137</v>
      </c>
      <c r="AT200" s="20" t="s">
        <v>132</v>
      </c>
      <c r="AU200" s="20" t="s">
        <v>77</v>
      </c>
      <c r="AY200" s="20" t="s">
        <v>130</v>
      </c>
      <c r="BE200" s="199">
        <f t="shared" si="44"/>
        <v>0</v>
      </c>
      <c r="BF200" s="199">
        <f t="shared" si="45"/>
        <v>0</v>
      </c>
      <c r="BG200" s="199">
        <f t="shared" si="46"/>
        <v>0</v>
      </c>
      <c r="BH200" s="199">
        <f t="shared" si="47"/>
        <v>0</v>
      </c>
      <c r="BI200" s="199">
        <f t="shared" si="48"/>
        <v>0</v>
      </c>
      <c r="BJ200" s="20" t="s">
        <v>77</v>
      </c>
      <c r="BK200" s="199">
        <f t="shared" si="49"/>
        <v>0</v>
      </c>
      <c r="BL200" s="20" t="s">
        <v>137</v>
      </c>
      <c r="BM200" s="20" t="s">
        <v>729</v>
      </c>
    </row>
    <row r="201" spans="2:65" s="1" customFormat="1" ht="25.5" customHeight="1">
      <c r="B201" s="37"/>
      <c r="C201" s="188" t="s">
        <v>376</v>
      </c>
      <c r="D201" s="188" t="s">
        <v>132</v>
      </c>
      <c r="E201" s="189" t="s">
        <v>730</v>
      </c>
      <c r="F201" s="190" t="s">
        <v>731</v>
      </c>
      <c r="G201" s="191" t="s">
        <v>182</v>
      </c>
      <c r="H201" s="192">
        <v>1</v>
      </c>
      <c r="I201" s="193"/>
      <c r="J201" s="194">
        <f t="shared" si="40"/>
        <v>0</v>
      </c>
      <c r="K201" s="190" t="s">
        <v>401</v>
      </c>
      <c r="L201" s="57"/>
      <c r="M201" s="195" t="s">
        <v>21</v>
      </c>
      <c r="N201" s="196" t="s">
        <v>40</v>
      </c>
      <c r="O201" s="38"/>
      <c r="P201" s="197">
        <f t="shared" si="41"/>
        <v>0</v>
      </c>
      <c r="Q201" s="197">
        <v>0</v>
      </c>
      <c r="R201" s="197">
        <f t="shared" si="42"/>
        <v>0</v>
      </c>
      <c r="S201" s="197">
        <v>0</v>
      </c>
      <c r="T201" s="198">
        <f t="shared" si="43"/>
        <v>0</v>
      </c>
      <c r="AR201" s="20" t="s">
        <v>137</v>
      </c>
      <c r="AT201" s="20" t="s">
        <v>132</v>
      </c>
      <c r="AU201" s="20" t="s">
        <v>77</v>
      </c>
      <c r="AY201" s="20" t="s">
        <v>130</v>
      </c>
      <c r="BE201" s="199">
        <f t="shared" si="44"/>
        <v>0</v>
      </c>
      <c r="BF201" s="199">
        <f t="shared" si="45"/>
        <v>0</v>
      </c>
      <c r="BG201" s="199">
        <f t="shared" si="46"/>
        <v>0</v>
      </c>
      <c r="BH201" s="199">
        <f t="shared" si="47"/>
        <v>0</v>
      </c>
      <c r="BI201" s="199">
        <f t="shared" si="48"/>
        <v>0</v>
      </c>
      <c r="BJ201" s="20" t="s">
        <v>77</v>
      </c>
      <c r="BK201" s="199">
        <f t="shared" si="49"/>
        <v>0</v>
      </c>
      <c r="BL201" s="20" t="s">
        <v>137</v>
      </c>
      <c r="BM201" s="20" t="s">
        <v>732</v>
      </c>
    </row>
    <row r="202" spans="2:65" s="1" customFormat="1" ht="25.5" customHeight="1">
      <c r="B202" s="37"/>
      <c r="C202" s="188" t="s">
        <v>733</v>
      </c>
      <c r="D202" s="188" t="s">
        <v>132</v>
      </c>
      <c r="E202" s="189" t="s">
        <v>734</v>
      </c>
      <c r="F202" s="190" t="s">
        <v>735</v>
      </c>
      <c r="G202" s="191" t="s">
        <v>182</v>
      </c>
      <c r="H202" s="192">
        <v>3</v>
      </c>
      <c r="I202" s="193"/>
      <c r="J202" s="194">
        <f t="shared" si="40"/>
        <v>0</v>
      </c>
      <c r="K202" s="190" t="s">
        <v>401</v>
      </c>
      <c r="L202" s="57"/>
      <c r="M202" s="195" t="s">
        <v>21</v>
      </c>
      <c r="N202" s="196" t="s">
        <v>40</v>
      </c>
      <c r="O202" s="38"/>
      <c r="P202" s="197">
        <f t="shared" si="41"/>
        <v>0</v>
      </c>
      <c r="Q202" s="197">
        <v>0</v>
      </c>
      <c r="R202" s="197">
        <f t="shared" si="42"/>
        <v>0</v>
      </c>
      <c r="S202" s="197">
        <v>0</v>
      </c>
      <c r="T202" s="198">
        <f t="shared" si="43"/>
        <v>0</v>
      </c>
      <c r="AR202" s="20" t="s">
        <v>137</v>
      </c>
      <c r="AT202" s="20" t="s">
        <v>132</v>
      </c>
      <c r="AU202" s="20" t="s">
        <v>77</v>
      </c>
      <c r="AY202" s="20" t="s">
        <v>130</v>
      </c>
      <c r="BE202" s="199">
        <f t="shared" si="44"/>
        <v>0</v>
      </c>
      <c r="BF202" s="199">
        <f t="shared" si="45"/>
        <v>0</v>
      </c>
      <c r="BG202" s="199">
        <f t="shared" si="46"/>
        <v>0</v>
      </c>
      <c r="BH202" s="199">
        <f t="shared" si="47"/>
        <v>0</v>
      </c>
      <c r="BI202" s="199">
        <f t="shared" si="48"/>
        <v>0</v>
      </c>
      <c r="BJ202" s="20" t="s">
        <v>77</v>
      </c>
      <c r="BK202" s="199">
        <f t="shared" si="49"/>
        <v>0</v>
      </c>
      <c r="BL202" s="20" t="s">
        <v>137</v>
      </c>
      <c r="BM202" s="20" t="s">
        <v>736</v>
      </c>
    </row>
    <row r="203" spans="2:65" s="1" customFormat="1" ht="16.5" customHeight="1">
      <c r="B203" s="37"/>
      <c r="C203" s="188" t="s">
        <v>380</v>
      </c>
      <c r="D203" s="188" t="s">
        <v>132</v>
      </c>
      <c r="E203" s="189" t="s">
        <v>737</v>
      </c>
      <c r="F203" s="190" t="s">
        <v>738</v>
      </c>
      <c r="G203" s="191" t="s">
        <v>182</v>
      </c>
      <c r="H203" s="192">
        <v>8</v>
      </c>
      <c r="I203" s="193"/>
      <c r="J203" s="194">
        <f t="shared" si="40"/>
        <v>0</v>
      </c>
      <c r="K203" s="190" t="s">
        <v>401</v>
      </c>
      <c r="L203" s="57"/>
      <c r="M203" s="195" t="s">
        <v>21</v>
      </c>
      <c r="N203" s="196" t="s">
        <v>40</v>
      </c>
      <c r="O203" s="38"/>
      <c r="P203" s="197">
        <f t="shared" si="41"/>
        <v>0</v>
      </c>
      <c r="Q203" s="197">
        <v>0</v>
      </c>
      <c r="R203" s="197">
        <f t="shared" si="42"/>
        <v>0</v>
      </c>
      <c r="S203" s="197">
        <v>0</v>
      </c>
      <c r="T203" s="198">
        <f t="shared" si="43"/>
        <v>0</v>
      </c>
      <c r="AR203" s="20" t="s">
        <v>137</v>
      </c>
      <c r="AT203" s="20" t="s">
        <v>132</v>
      </c>
      <c r="AU203" s="20" t="s">
        <v>77</v>
      </c>
      <c r="AY203" s="20" t="s">
        <v>130</v>
      </c>
      <c r="BE203" s="199">
        <f t="shared" si="44"/>
        <v>0</v>
      </c>
      <c r="BF203" s="199">
        <f t="shared" si="45"/>
        <v>0</v>
      </c>
      <c r="BG203" s="199">
        <f t="shared" si="46"/>
        <v>0</v>
      </c>
      <c r="BH203" s="199">
        <f t="shared" si="47"/>
        <v>0</v>
      </c>
      <c r="BI203" s="199">
        <f t="shared" si="48"/>
        <v>0</v>
      </c>
      <c r="BJ203" s="20" t="s">
        <v>77</v>
      </c>
      <c r="BK203" s="199">
        <f t="shared" si="49"/>
        <v>0</v>
      </c>
      <c r="BL203" s="20" t="s">
        <v>137</v>
      </c>
      <c r="BM203" s="20" t="s">
        <v>739</v>
      </c>
    </row>
    <row r="204" spans="2:65" s="1" customFormat="1" ht="16.5" customHeight="1">
      <c r="B204" s="37"/>
      <c r="C204" s="188" t="s">
        <v>740</v>
      </c>
      <c r="D204" s="188" t="s">
        <v>132</v>
      </c>
      <c r="E204" s="189" t="s">
        <v>741</v>
      </c>
      <c r="F204" s="190" t="s">
        <v>742</v>
      </c>
      <c r="G204" s="191" t="s">
        <v>182</v>
      </c>
      <c r="H204" s="192">
        <v>2</v>
      </c>
      <c r="I204" s="193"/>
      <c r="J204" s="194">
        <f t="shared" si="40"/>
        <v>0</v>
      </c>
      <c r="K204" s="190" t="s">
        <v>401</v>
      </c>
      <c r="L204" s="57"/>
      <c r="M204" s="195" t="s">
        <v>21</v>
      </c>
      <c r="N204" s="196" t="s">
        <v>40</v>
      </c>
      <c r="O204" s="38"/>
      <c r="P204" s="197">
        <f t="shared" si="41"/>
        <v>0</v>
      </c>
      <c r="Q204" s="197">
        <v>0</v>
      </c>
      <c r="R204" s="197">
        <f t="shared" si="42"/>
        <v>0</v>
      </c>
      <c r="S204" s="197">
        <v>0</v>
      </c>
      <c r="T204" s="198">
        <f t="shared" si="43"/>
        <v>0</v>
      </c>
      <c r="AR204" s="20" t="s">
        <v>137</v>
      </c>
      <c r="AT204" s="20" t="s">
        <v>132</v>
      </c>
      <c r="AU204" s="20" t="s">
        <v>77</v>
      </c>
      <c r="AY204" s="20" t="s">
        <v>130</v>
      </c>
      <c r="BE204" s="199">
        <f t="shared" si="44"/>
        <v>0</v>
      </c>
      <c r="BF204" s="199">
        <f t="shared" si="45"/>
        <v>0</v>
      </c>
      <c r="BG204" s="199">
        <f t="shared" si="46"/>
        <v>0</v>
      </c>
      <c r="BH204" s="199">
        <f t="shared" si="47"/>
        <v>0</v>
      </c>
      <c r="BI204" s="199">
        <f t="shared" si="48"/>
        <v>0</v>
      </c>
      <c r="BJ204" s="20" t="s">
        <v>77</v>
      </c>
      <c r="BK204" s="199">
        <f t="shared" si="49"/>
        <v>0</v>
      </c>
      <c r="BL204" s="20" t="s">
        <v>137</v>
      </c>
      <c r="BM204" s="20" t="s">
        <v>743</v>
      </c>
    </row>
    <row r="205" spans="2:65" s="1" customFormat="1" ht="16.5" customHeight="1">
      <c r="B205" s="37"/>
      <c r="C205" s="188" t="s">
        <v>383</v>
      </c>
      <c r="D205" s="188" t="s">
        <v>132</v>
      </c>
      <c r="E205" s="189" t="s">
        <v>744</v>
      </c>
      <c r="F205" s="190" t="s">
        <v>745</v>
      </c>
      <c r="G205" s="191" t="s">
        <v>182</v>
      </c>
      <c r="H205" s="192">
        <v>4</v>
      </c>
      <c r="I205" s="193"/>
      <c r="J205" s="194">
        <f t="shared" si="40"/>
        <v>0</v>
      </c>
      <c r="K205" s="190" t="s">
        <v>401</v>
      </c>
      <c r="L205" s="57"/>
      <c r="M205" s="195" t="s">
        <v>21</v>
      </c>
      <c r="N205" s="196" t="s">
        <v>40</v>
      </c>
      <c r="O205" s="38"/>
      <c r="P205" s="197">
        <f t="shared" si="41"/>
        <v>0</v>
      </c>
      <c r="Q205" s="197">
        <v>0</v>
      </c>
      <c r="R205" s="197">
        <f t="shared" si="42"/>
        <v>0</v>
      </c>
      <c r="S205" s="197">
        <v>0</v>
      </c>
      <c r="T205" s="198">
        <f t="shared" si="43"/>
        <v>0</v>
      </c>
      <c r="AR205" s="20" t="s">
        <v>137</v>
      </c>
      <c r="AT205" s="20" t="s">
        <v>132</v>
      </c>
      <c r="AU205" s="20" t="s">
        <v>77</v>
      </c>
      <c r="AY205" s="20" t="s">
        <v>130</v>
      </c>
      <c r="BE205" s="199">
        <f t="shared" si="44"/>
        <v>0</v>
      </c>
      <c r="BF205" s="199">
        <f t="shared" si="45"/>
        <v>0</v>
      </c>
      <c r="BG205" s="199">
        <f t="shared" si="46"/>
        <v>0</v>
      </c>
      <c r="BH205" s="199">
        <f t="shared" si="47"/>
        <v>0</v>
      </c>
      <c r="BI205" s="199">
        <f t="shared" si="48"/>
        <v>0</v>
      </c>
      <c r="BJ205" s="20" t="s">
        <v>77</v>
      </c>
      <c r="BK205" s="199">
        <f t="shared" si="49"/>
        <v>0</v>
      </c>
      <c r="BL205" s="20" t="s">
        <v>137</v>
      </c>
      <c r="BM205" s="20" t="s">
        <v>746</v>
      </c>
    </row>
    <row r="206" spans="2:65" s="1" customFormat="1" ht="16.5" customHeight="1">
      <c r="B206" s="37"/>
      <c r="C206" s="188" t="s">
        <v>747</v>
      </c>
      <c r="D206" s="188" t="s">
        <v>132</v>
      </c>
      <c r="E206" s="189" t="s">
        <v>748</v>
      </c>
      <c r="F206" s="190" t="s">
        <v>749</v>
      </c>
      <c r="G206" s="191" t="s">
        <v>182</v>
      </c>
      <c r="H206" s="192">
        <v>1</v>
      </c>
      <c r="I206" s="193"/>
      <c r="J206" s="194">
        <f t="shared" si="40"/>
        <v>0</v>
      </c>
      <c r="K206" s="190" t="s">
        <v>401</v>
      </c>
      <c r="L206" s="57"/>
      <c r="M206" s="195" t="s">
        <v>21</v>
      </c>
      <c r="N206" s="196" t="s">
        <v>40</v>
      </c>
      <c r="O206" s="38"/>
      <c r="P206" s="197">
        <f t="shared" si="41"/>
        <v>0</v>
      </c>
      <c r="Q206" s="197">
        <v>0</v>
      </c>
      <c r="R206" s="197">
        <f t="shared" si="42"/>
        <v>0</v>
      </c>
      <c r="S206" s="197">
        <v>0</v>
      </c>
      <c r="T206" s="198">
        <f t="shared" si="43"/>
        <v>0</v>
      </c>
      <c r="AR206" s="20" t="s">
        <v>137</v>
      </c>
      <c r="AT206" s="20" t="s">
        <v>132</v>
      </c>
      <c r="AU206" s="20" t="s">
        <v>77</v>
      </c>
      <c r="AY206" s="20" t="s">
        <v>130</v>
      </c>
      <c r="BE206" s="199">
        <f t="shared" si="44"/>
        <v>0</v>
      </c>
      <c r="BF206" s="199">
        <f t="shared" si="45"/>
        <v>0</v>
      </c>
      <c r="BG206" s="199">
        <f t="shared" si="46"/>
        <v>0</v>
      </c>
      <c r="BH206" s="199">
        <f t="shared" si="47"/>
        <v>0</v>
      </c>
      <c r="BI206" s="199">
        <f t="shared" si="48"/>
        <v>0</v>
      </c>
      <c r="BJ206" s="20" t="s">
        <v>77</v>
      </c>
      <c r="BK206" s="199">
        <f t="shared" si="49"/>
        <v>0</v>
      </c>
      <c r="BL206" s="20" t="s">
        <v>137</v>
      </c>
      <c r="BM206" s="20" t="s">
        <v>750</v>
      </c>
    </row>
    <row r="207" spans="2:65" s="1" customFormat="1" ht="16.5" customHeight="1">
      <c r="B207" s="37"/>
      <c r="C207" s="188" t="s">
        <v>387</v>
      </c>
      <c r="D207" s="188" t="s">
        <v>132</v>
      </c>
      <c r="E207" s="189" t="s">
        <v>751</v>
      </c>
      <c r="F207" s="190" t="s">
        <v>752</v>
      </c>
      <c r="G207" s="191" t="s">
        <v>182</v>
      </c>
      <c r="H207" s="192">
        <v>4</v>
      </c>
      <c r="I207" s="193"/>
      <c r="J207" s="194">
        <f t="shared" si="40"/>
        <v>0</v>
      </c>
      <c r="K207" s="190" t="s">
        <v>401</v>
      </c>
      <c r="L207" s="57"/>
      <c r="M207" s="195" t="s">
        <v>21</v>
      </c>
      <c r="N207" s="196" t="s">
        <v>40</v>
      </c>
      <c r="O207" s="38"/>
      <c r="P207" s="197">
        <f t="shared" si="41"/>
        <v>0</v>
      </c>
      <c r="Q207" s="197">
        <v>0</v>
      </c>
      <c r="R207" s="197">
        <f t="shared" si="42"/>
        <v>0</v>
      </c>
      <c r="S207" s="197">
        <v>0</v>
      </c>
      <c r="T207" s="198">
        <f t="shared" si="43"/>
        <v>0</v>
      </c>
      <c r="AR207" s="20" t="s">
        <v>137</v>
      </c>
      <c r="AT207" s="20" t="s">
        <v>132</v>
      </c>
      <c r="AU207" s="20" t="s">
        <v>77</v>
      </c>
      <c r="AY207" s="20" t="s">
        <v>130</v>
      </c>
      <c r="BE207" s="199">
        <f t="shared" si="44"/>
        <v>0</v>
      </c>
      <c r="BF207" s="199">
        <f t="shared" si="45"/>
        <v>0</v>
      </c>
      <c r="BG207" s="199">
        <f t="shared" si="46"/>
        <v>0</v>
      </c>
      <c r="BH207" s="199">
        <f t="shared" si="47"/>
        <v>0</v>
      </c>
      <c r="BI207" s="199">
        <f t="shared" si="48"/>
        <v>0</v>
      </c>
      <c r="BJ207" s="20" t="s">
        <v>77</v>
      </c>
      <c r="BK207" s="199">
        <f t="shared" si="49"/>
        <v>0</v>
      </c>
      <c r="BL207" s="20" t="s">
        <v>137</v>
      </c>
      <c r="BM207" s="20" t="s">
        <v>753</v>
      </c>
    </row>
    <row r="208" spans="2:65" s="1" customFormat="1" ht="16.5" customHeight="1">
      <c r="B208" s="37"/>
      <c r="C208" s="188" t="s">
        <v>754</v>
      </c>
      <c r="D208" s="188" t="s">
        <v>132</v>
      </c>
      <c r="E208" s="189" t="s">
        <v>755</v>
      </c>
      <c r="F208" s="190" t="s">
        <v>756</v>
      </c>
      <c r="G208" s="191" t="s">
        <v>182</v>
      </c>
      <c r="H208" s="192">
        <v>40</v>
      </c>
      <c r="I208" s="193"/>
      <c r="J208" s="194">
        <f t="shared" si="40"/>
        <v>0</v>
      </c>
      <c r="K208" s="190" t="s">
        <v>401</v>
      </c>
      <c r="L208" s="57"/>
      <c r="M208" s="195" t="s">
        <v>21</v>
      </c>
      <c r="N208" s="196" t="s">
        <v>40</v>
      </c>
      <c r="O208" s="38"/>
      <c r="P208" s="197">
        <f t="shared" si="41"/>
        <v>0</v>
      </c>
      <c r="Q208" s="197">
        <v>0</v>
      </c>
      <c r="R208" s="197">
        <f t="shared" si="42"/>
        <v>0</v>
      </c>
      <c r="S208" s="197">
        <v>0</v>
      </c>
      <c r="T208" s="198">
        <f t="shared" si="43"/>
        <v>0</v>
      </c>
      <c r="AR208" s="20" t="s">
        <v>137</v>
      </c>
      <c r="AT208" s="20" t="s">
        <v>132</v>
      </c>
      <c r="AU208" s="20" t="s">
        <v>77</v>
      </c>
      <c r="AY208" s="20" t="s">
        <v>130</v>
      </c>
      <c r="BE208" s="199">
        <f t="shared" si="44"/>
        <v>0</v>
      </c>
      <c r="BF208" s="199">
        <f t="shared" si="45"/>
        <v>0</v>
      </c>
      <c r="BG208" s="199">
        <f t="shared" si="46"/>
        <v>0</v>
      </c>
      <c r="BH208" s="199">
        <f t="shared" si="47"/>
        <v>0</v>
      </c>
      <c r="BI208" s="199">
        <f t="shared" si="48"/>
        <v>0</v>
      </c>
      <c r="BJ208" s="20" t="s">
        <v>77</v>
      </c>
      <c r="BK208" s="199">
        <f t="shared" si="49"/>
        <v>0</v>
      </c>
      <c r="BL208" s="20" t="s">
        <v>137</v>
      </c>
      <c r="BM208" s="20" t="s">
        <v>757</v>
      </c>
    </row>
    <row r="209" spans="2:65" s="1" customFormat="1" ht="25.5" customHeight="1">
      <c r="B209" s="37"/>
      <c r="C209" s="188" t="s">
        <v>390</v>
      </c>
      <c r="D209" s="188" t="s">
        <v>132</v>
      </c>
      <c r="E209" s="189" t="s">
        <v>758</v>
      </c>
      <c r="F209" s="190" t="s">
        <v>759</v>
      </c>
      <c r="G209" s="191" t="s">
        <v>182</v>
      </c>
      <c r="H209" s="192">
        <v>9</v>
      </c>
      <c r="I209" s="193"/>
      <c r="J209" s="194">
        <f t="shared" si="40"/>
        <v>0</v>
      </c>
      <c r="K209" s="190" t="s">
        <v>401</v>
      </c>
      <c r="L209" s="57"/>
      <c r="M209" s="195" t="s">
        <v>21</v>
      </c>
      <c r="N209" s="196" t="s">
        <v>40</v>
      </c>
      <c r="O209" s="38"/>
      <c r="P209" s="197">
        <f t="shared" si="41"/>
        <v>0</v>
      </c>
      <c r="Q209" s="197">
        <v>0</v>
      </c>
      <c r="R209" s="197">
        <f t="shared" si="42"/>
        <v>0</v>
      </c>
      <c r="S209" s="197">
        <v>0</v>
      </c>
      <c r="T209" s="198">
        <f t="shared" si="43"/>
        <v>0</v>
      </c>
      <c r="AR209" s="20" t="s">
        <v>137</v>
      </c>
      <c r="AT209" s="20" t="s">
        <v>132</v>
      </c>
      <c r="AU209" s="20" t="s">
        <v>77</v>
      </c>
      <c r="AY209" s="20" t="s">
        <v>130</v>
      </c>
      <c r="BE209" s="199">
        <f t="shared" si="44"/>
        <v>0</v>
      </c>
      <c r="BF209" s="199">
        <f t="shared" si="45"/>
        <v>0</v>
      </c>
      <c r="BG209" s="199">
        <f t="shared" si="46"/>
        <v>0</v>
      </c>
      <c r="BH209" s="199">
        <f t="shared" si="47"/>
        <v>0</v>
      </c>
      <c r="BI209" s="199">
        <f t="shared" si="48"/>
        <v>0</v>
      </c>
      <c r="BJ209" s="20" t="s">
        <v>77</v>
      </c>
      <c r="BK209" s="199">
        <f t="shared" si="49"/>
        <v>0</v>
      </c>
      <c r="BL209" s="20" t="s">
        <v>137</v>
      </c>
      <c r="BM209" s="20" t="s">
        <v>760</v>
      </c>
    </row>
    <row r="210" spans="2:65" s="1" customFormat="1" ht="16.5" customHeight="1">
      <c r="B210" s="37"/>
      <c r="C210" s="188" t="s">
        <v>761</v>
      </c>
      <c r="D210" s="188" t="s">
        <v>132</v>
      </c>
      <c r="E210" s="189" t="s">
        <v>762</v>
      </c>
      <c r="F210" s="190" t="s">
        <v>763</v>
      </c>
      <c r="G210" s="191" t="s">
        <v>182</v>
      </c>
      <c r="H210" s="192">
        <v>2</v>
      </c>
      <c r="I210" s="193"/>
      <c r="J210" s="194">
        <f t="shared" si="40"/>
        <v>0</v>
      </c>
      <c r="K210" s="190" t="s">
        <v>401</v>
      </c>
      <c r="L210" s="57"/>
      <c r="M210" s="195" t="s">
        <v>21</v>
      </c>
      <c r="N210" s="196" t="s">
        <v>40</v>
      </c>
      <c r="O210" s="38"/>
      <c r="P210" s="197">
        <f t="shared" si="41"/>
        <v>0</v>
      </c>
      <c r="Q210" s="197">
        <v>0</v>
      </c>
      <c r="R210" s="197">
        <f t="shared" si="42"/>
        <v>0</v>
      </c>
      <c r="S210" s="197">
        <v>0</v>
      </c>
      <c r="T210" s="198">
        <f t="shared" si="43"/>
        <v>0</v>
      </c>
      <c r="AR210" s="20" t="s">
        <v>137</v>
      </c>
      <c r="AT210" s="20" t="s">
        <v>132</v>
      </c>
      <c r="AU210" s="20" t="s">
        <v>77</v>
      </c>
      <c r="AY210" s="20" t="s">
        <v>130</v>
      </c>
      <c r="BE210" s="199">
        <f t="shared" si="44"/>
        <v>0</v>
      </c>
      <c r="BF210" s="199">
        <f t="shared" si="45"/>
        <v>0</v>
      </c>
      <c r="BG210" s="199">
        <f t="shared" si="46"/>
        <v>0</v>
      </c>
      <c r="BH210" s="199">
        <f t="shared" si="47"/>
        <v>0</v>
      </c>
      <c r="BI210" s="199">
        <f t="shared" si="48"/>
        <v>0</v>
      </c>
      <c r="BJ210" s="20" t="s">
        <v>77</v>
      </c>
      <c r="BK210" s="199">
        <f t="shared" si="49"/>
        <v>0</v>
      </c>
      <c r="BL210" s="20" t="s">
        <v>137</v>
      </c>
      <c r="BM210" s="20" t="s">
        <v>764</v>
      </c>
    </row>
    <row r="211" spans="2:65" s="1" customFormat="1" ht="16.5" customHeight="1">
      <c r="B211" s="37"/>
      <c r="C211" s="188" t="s">
        <v>765</v>
      </c>
      <c r="D211" s="188" t="s">
        <v>132</v>
      </c>
      <c r="E211" s="189" t="s">
        <v>766</v>
      </c>
      <c r="F211" s="190" t="s">
        <v>767</v>
      </c>
      <c r="G211" s="191" t="s">
        <v>182</v>
      </c>
      <c r="H211" s="192">
        <v>1</v>
      </c>
      <c r="I211" s="193"/>
      <c r="J211" s="194">
        <f t="shared" si="40"/>
        <v>0</v>
      </c>
      <c r="K211" s="190" t="s">
        <v>401</v>
      </c>
      <c r="L211" s="57"/>
      <c r="M211" s="195" t="s">
        <v>21</v>
      </c>
      <c r="N211" s="196" t="s">
        <v>40</v>
      </c>
      <c r="O211" s="38"/>
      <c r="P211" s="197">
        <f t="shared" si="41"/>
        <v>0</v>
      </c>
      <c r="Q211" s="197">
        <v>0</v>
      </c>
      <c r="R211" s="197">
        <f t="shared" si="42"/>
        <v>0</v>
      </c>
      <c r="S211" s="197">
        <v>0</v>
      </c>
      <c r="T211" s="198">
        <f t="shared" si="43"/>
        <v>0</v>
      </c>
      <c r="AR211" s="20" t="s">
        <v>137</v>
      </c>
      <c r="AT211" s="20" t="s">
        <v>132</v>
      </c>
      <c r="AU211" s="20" t="s">
        <v>77</v>
      </c>
      <c r="AY211" s="20" t="s">
        <v>130</v>
      </c>
      <c r="BE211" s="199">
        <f t="shared" si="44"/>
        <v>0</v>
      </c>
      <c r="BF211" s="199">
        <f t="shared" si="45"/>
        <v>0</v>
      </c>
      <c r="BG211" s="199">
        <f t="shared" si="46"/>
        <v>0</v>
      </c>
      <c r="BH211" s="199">
        <f t="shared" si="47"/>
        <v>0</v>
      </c>
      <c r="BI211" s="199">
        <f t="shared" si="48"/>
        <v>0</v>
      </c>
      <c r="BJ211" s="20" t="s">
        <v>77</v>
      </c>
      <c r="BK211" s="199">
        <f t="shared" si="49"/>
        <v>0</v>
      </c>
      <c r="BL211" s="20" t="s">
        <v>137</v>
      </c>
      <c r="BM211" s="20" t="s">
        <v>768</v>
      </c>
    </row>
    <row r="212" spans="2:65" s="1" customFormat="1" ht="25.5" customHeight="1">
      <c r="B212" s="37"/>
      <c r="C212" s="188" t="s">
        <v>769</v>
      </c>
      <c r="D212" s="188" t="s">
        <v>132</v>
      </c>
      <c r="E212" s="189" t="s">
        <v>770</v>
      </c>
      <c r="F212" s="190" t="s">
        <v>771</v>
      </c>
      <c r="G212" s="191" t="s">
        <v>177</v>
      </c>
      <c r="H212" s="192">
        <v>95</v>
      </c>
      <c r="I212" s="193"/>
      <c r="J212" s="194">
        <f t="shared" si="40"/>
        <v>0</v>
      </c>
      <c r="K212" s="190" t="s">
        <v>401</v>
      </c>
      <c r="L212" s="57"/>
      <c r="M212" s="195" t="s">
        <v>21</v>
      </c>
      <c r="N212" s="196" t="s">
        <v>40</v>
      </c>
      <c r="O212" s="38"/>
      <c r="P212" s="197">
        <f t="shared" si="41"/>
        <v>0</v>
      </c>
      <c r="Q212" s="197">
        <v>0</v>
      </c>
      <c r="R212" s="197">
        <f t="shared" si="42"/>
        <v>0</v>
      </c>
      <c r="S212" s="197">
        <v>0</v>
      </c>
      <c r="T212" s="198">
        <f t="shared" si="43"/>
        <v>0</v>
      </c>
      <c r="AR212" s="20" t="s">
        <v>137</v>
      </c>
      <c r="AT212" s="20" t="s">
        <v>132</v>
      </c>
      <c r="AU212" s="20" t="s">
        <v>77</v>
      </c>
      <c r="AY212" s="20" t="s">
        <v>130</v>
      </c>
      <c r="BE212" s="199">
        <f t="shared" si="44"/>
        <v>0</v>
      </c>
      <c r="BF212" s="199">
        <f t="shared" si="45"/>
        <v>0</v>
      </c>
      <c r="BG212" s="199">
        <f t="shared" si="46"/>
        <v>0</v>
      </c>
      <c r="BH212" s="199">
        <f t="shared" si="47"/>
        <v>0</v>
      </c>
      <c r="BI212" s="199">
        <f t="shared" si="48"/>
        <v>0</v>
      </c>
      <c r="BJ212" s="20" t="s">
        <v>77</v>
      </c>
      <c r="BK212" s="199">
        <f t="shared" si="49"/>
        <v>0</v>
      </c>
      <c r="BL212" s="20" t="s">
        <v>137</v>
      </c>
      <c r="BM212" s="20" t="s">
        <v>772</v>
      </c>
    </row>
    <row r="213" spans="2:65" s="1" customFormat="1" ht="16.5" customHeight="1">
      <c r="B213" s="37"/>
      <c r="C213" s="188" t="s">
        <v>394</v>
      </c>
      <c r="D213" s="188" t="s">
        <v>132</v>
      </c>
      <c r="E213" s="189" t="s">
        <v>773</v>
      </c>
      <c r="F213" s="190" t="s">
        <v>774</v>
      </c>
      <c r="G213" s="191" t="s">
        <v>177</v>
      </c>
      <c r="H213" s="192">
        <v>180</v>
      </c>
      <c r="I213" s="193"/>
      <c r="J213" s="194">
        <f t="shared" si="40"/>
        <v>0</v>
      </c>
      <c r="K213" s="190" t="s">
        <v>401</v>
      </c>
      <c r="L213" s="57"/>
      <c r="M213" s="195" t="s">
        <v>21</v>
      </c>
      <c r="N213" s="196" t="s">
        <v>40</v>
      </c>
      <c r="O213" s="38"/>
      <c r="P213" s="197">
        <f t="shared" si="41"/>
        <v>0</v>
      </c>
      <c r="Q213" s="197">
        <v>0</v>
      </c>
      <c r="R213" s="197">
        <f t="shared" si="42"/>
        <v>0</v>
      </c>
      <c r="S213" s="197">
        <v>0</v>
      </c>
      <c r="T213" s="198">
        <f t="shared" si="43"/>
        <v>0</v>
      </c>
      <c r="AR213" s="20" t="s">
        <v>137</v>
      </c>
      <c r="AT213" s="20" t="s">
        <v>132</v>
      </c>
      <c r="AU213" s="20" t="s">
        <v>77</v>
      </c>
      <c r="AY213" s="20" t="s">
        <v>130</v>
      </c>
      <c r="BE213" s="199">
        <f t="shared" si="44"/>
        <v>0</v>
      </c>
      <c r="BF213" s="199">
        <f t="shared" si="45"/>
        <v>0</v>
      </c>
      <c r="BG213" s="199">
        <f t="shared" si="46"/>
        <v>0</v>
      </c>
      <c r="BH213" s="199">
        <f t="shared" si="47"/>
        <v>0</v>
      </c>
      <c r="BI213" s="199">
        <f t="shared" si="48"/>
        <v>0</v>
      </c>
      <c r="BJ213" s="20" t="s">
        <v>77</v>
      </c>
      <c r="BK213" s="199">
        <f t="shared" si="49"/>
        <v>0</v>
      </c>
      <c r="BL213" s="20" t="s">
        <v>137</v>
      </c>
      <c r="BM213" s="20" t="s">
        <v>775</v>
      </c>
    </row>
    <row r="214" spans="2:65" s="1" customFormat="1" ht="16.5" customHeight="1">
      <c r="B214" s="37"/>
      <c r="C214" s="188" t="s">
        <v>776</v>
      </c>
      <c r="D214" s="188" t="s">
        <v>132</v>
      </c>
      <c r="E214" s="189" t="s">
        <v>777</v>
      </c>
      <c r="F214" s="190" t="s">
        <v>778</v>
      </c>
      <c r="G214" s="191" t="s">
        <v>182</v>
      </c>
      <c r="H214" s="192">
        <v>5</v>
      </c>
      <c r="I214" s="193"/>
      <c r="J214" s="194">
        <f t="shared" si="40"/>
        <v>0</v>
      </c>
      <c r="K214" s="190" t="s">
        <v>401</v>
      </c>
      <c r="L214" s="57"/>
      <c r="M214" s="195" t="s">
        <v>21</v>
      </c>
      <c r="N214" s="196" t="s">
        <v>40</v>
      </c>
      <c r="O214" s="38"/>
      <c r="P214" s="197">
        <f t="shared" si="41"/>
        <v>0</v>
      </c>
      <c r="Q214" s="197">
        <v>0</v>
      </c>
      <c r="R214" s="197">
        <f t="shared" si="42"/>
        <v>0</v>
      </c>
      <c r="S214" s="197">
        <v>0</v>
      </c>
      <c r="T214" s="198">
        <f t="shared" si="43"/>
        <v>0</v>
      </c>
      <c r="AR214" s="20" t="s">
        <v>137</v>
      </c>
      <c r="AT214" s="20" t="s">
        <v>132</v>
      </c>
      <c r="AU214" s="20" t="s">
        <v>77</v>
      </c>
      <c r="AY214" s="20" t="s">
        <v>130</v>
      </c>
      <c r="BE214" s="199">
        <f t="shared" si="44"/>
        <v>0</v>
      </c>
      <c r="BF214" s="199">
        <f t="shared" si="45"/>
        <v>0</v>
      </c>
      <c r="BG214" s="199">
        <f t="shared" si="46"/>
        <v>0</v>
      </c>
      <c r="BH214" s="199">
        <f t="shared" si="47"/>
        <v>0</v>
      </c>
      <c r="BI214" s="199">
        <f t="shared" si="48"/>
        <v>0</v>
      </c>
      <c r="BJ214" s="20" t="s">
        <v>77</v>
      </c>
      <c r="BK214" s="199">
        <f t="shared" si="49"/>
        <v>0</v>
      </c>
      <c r="BL214" s="20" t="s">
        <v>137</v>
      </c>
      <c r="BM214" s="20" t="s">
        <v>779</v>
      </c>
    </row>
    <row r="215" spans="2:65" s="1" customFormat="1" ht="16.5" customHeight="1">
      <c r="B215" s="37"/>
      <c r="C215" s="188" t="s">
        <v>561</v>
      </c>
      <c r="D215" s="188" t="s">
        <v>132</v>
      </c>
      <c r="E215" s="189" t="s">
        <v>780</v>
      </c>
      <c r="F215" s="190" t="s">
        <v>781</v>
      </c>
      <c r="G215" s="191" t="s">
        <v>182</v>
      </c>
      <c r="H215" s="192">
        <v>3</v>
      </c>
      <c r="I215" s="193"/>
      <c r="J215" s="194">
        <f t="shared" si="40"/>
        <v>0</v>
      </c>
      <c r="K215" s="190" t="s">
        <v>401</v>
      </c>
      <c r="L215" s="57"/>
      <c r="M215" s="195" t="s">
        <v>21</v>
      </c>
      <c r="N215" s="196" t="s">
        <v>40</v>
      </c>
      <c r="O215" s="38"/>
      <c r="P215" s="197">
        <f t="shared" si="41"/>
        <v>0</v>
      </c>
      <c r="Q215" s="197">
        <v>0</v>
      </c>
      <c r="R215" s="197">
        <f t="shared" si="42"/>
        <v>0</v>
      </c>
      <c r="S215" s="197">
        <v>0</v>
      </c>
      <c r="T215" s="198">
        <f t="shared" si="43"/>
        <v>0</v>
      </c>
      <c r="AR215" s="20" t="s">
        <v>137</v>
      </c>
      <c r="AT215" s="20" t="s">
        <v>132</v>
      </c>
      <c r="AU215" s="20" t="s">
        <v>77</v>
      </c>
      <c r="AY215" s="20" t="s">
        <v>130</v>
      </c>
      <c r="BE215" s="199">
        <f t="shared" si="44"/>
        <v>0</v>
      </c>
      <c r="BF215" s="199">
        <f t="shared" si="45"/>
        <v>0</v>
      </c>
      <c r="BG215" s="199">
        <f t="shared" si="46"/>
        <v>0</v>
      </c>
      <c r="BH215" s="199">
        <f t="shared" si="47"/>
        <v>0</v>
      </c>
      <c r="BI215" s="199">
        <f t="shared" si="48"/>
        <v>0</v>
      </c>
      <c r="BJ215" s="20" t="s">
        <v>77</v>
      </c>
      <c r="BK215" s="199">
        <f t="shared" si="49"/>
        <v>0</v>
      </c>
      <c r="BL215" s="20" t="s">
        <v>137</v>
      </c>
      <c r="BM215" s="20" t="s">
        <v>782</v>
      </c>
    </row>
    <row r="216" spans="2:65" s="1" customFormat="1" ht="25.5" customHeight="1">
      <c r="B216" s="37"/>
      <c r="C216" s="188" t="s">
        <v>783</v>
      </c>
      <c r="D216" s="188" t="s">
        <v>132</v>
      </c>
      <c r="E216" s="189" t="s">
        <v>784</v>
      </c>
      <c r="F216" s="190" t="s">
        <v>785</v>
      </c>
      <c r="G216" s="191" t="s">
        <v>182</v>
      </c>
      <c r="H216" s="192">
        <v>7</v>
      </c>
      <c r="I216" s="193"/>
      <c r="J216" s="194">
        <f t="shared" si="40"/>
        <v>0</v>
      </c>
      <c r="K216" s="190" t="s">
        <v>401</v>
      </c>
      <c r="L216" s="57"/>
      <c r="M216" s="195" t="s">
        <v>21</v>
      </c>
      <c r="N216" s="196" t="s">
        <v>40</v>
      </c>
      <c r="O216" s="38"/>
      <c r="P216" s="197">
        <f t="shared" si="41"/>
        <v>0</v>
      </c>
      <c r="Q216" s="197">
        <v>0</v>
      </c>
      <c r="R216" s="197">
        <f t="shared" si="42"/>
        <v>0</v>
      </c>
      <c r="S216" s="197">
        <v>0</v>
      </c>
      <c r="T216" s="198">
        <f t="shared" si="43"/>
        <v>0</v>
      </c>
      <c r="AR216" s="20" t="s">
        <v>137</v>
      </c>
      <c r="AT216" s="20" t="s">
        <v>132</v>
      </c>
      <c r="AU216" s="20" t="s">
        <v>77</v>
      </c>
      <c r="AY216" s="20" t="s">
        <v>130</v>
      </c>
      <c r="BE216" s="199">
        <f t="shared" si="44"/>
        <v>0</v>
      </c>
      <c r="BF216" s="199">
        <f t="shared" si="45"/>
        <v>0</v>
      </c>
      <c r="BG216" s="199">
        <f t="shared" si="46"/>
        <v>0</v>
      </c>
      <c r="BH216" s="199">
        <f t="shared" si="47"/>
        <v>0</v>
      </c>
      <c r="BI216" s="199">
        <f t="shared" si="48"/>
        <v>0</v>
      </c>
      <c r="BJ216" s="20" t="s">
        <v>77</v>
      </c>
      <c r="BK216" s="199">
        <f t="shared" si="49"/>
        <v>0</v>
      </c>
      <c r="BL216" s="20" t="s">
        <v>137</v>
      </c>
      <c r="BM216" s="20" t="s">
        <v>786</v>
      </c>
    </row>
    <row r="217" spans="2:65" s="1" customFormat="1" ht="16.5" customHeight="1">
      <c r="B217" s="37"/>
      <c r="C217" s="188" t="s">
        <v>564</v>
      </c>
      <c r="D217" s="188" t="s">
        <v>132</v>
      </c>
      <c r="E217" s="189" t="s">
        <v>787</v>
      </c>
      <c r="F217" s="190" t="s">
        <v>788</v>
      </c>
      <c r="G217" s="191" t="s">
        <v>223</v>
      </c>
      <c r="H217" s="192">
        <v>44</v>
      </c>
      <c r="I217" s="193"/>
      <c r="J217" s="194">
        <f t="shared" si="40"/>
        <v>0</v>
      </c>
      <c r="K217" s="190" t="s">
        <v>401</v>
      </c>
      <c r="L217" s="57"/>
      <c r="M217" s="195" t="s">
        <v>21</v>
      </c>
      <c r="N217" s="196" t="s">
        <v>40</v>
      </c>
      <c r="O217" s="38"/>
      <c r="P217" s="197">
        <f t="shared" si="41"/>
        <v>0</v>
      </c>
      <c r="Q217" s="197">
        <v>0</v>
      </c>
      <c r="R217" s="197">
        <f t="shared" si="42"/>
        <v>0</v>
      </c>
      <c r="S217" s="197">
        <v>0</v>
      </c>
      <c r="T217" s="198">
        <f t="shared" si="43"/>
        <v>0</v>
      </c>
      <c r="AR217" s="20" t="s">
        <v>137</v>
      </c>
      <c r="AT217" s="20" t="s">
        <v>132</v>
      </c>
      <c r="AU217" s="20" t="s">
        <v>77</v>
      </c>
      <c r="AY217" s="20" t="s">
        <v>130</v>
      </c>
      <c r="BE217" s="199">
        <f t="shared" si="44"/>
        <v>0</v>
      </c>
      <c r="BF217" s="199">
        <f t="shared" si="45"/>
        <v>0</v>
      </c>
      <c r="BG217" s="199">
        <f t="shared" si="46"/>
        <v>0</v>
      </c>
      <c r="BH217" s="199">
        <f t="shared" si="47"/>
        <v>0</v>
      </c>
      <c r="BI217" s="199">
        <f t="shared" si="48"/>
        <v>0</v>
      </c>
      <c r="BJ217" s="20" t="s">
        <v>77</v>
      </c>
      <c r="BK217" s="199">
        <f t="shared" si="49"/>
        <v>0</v>
      </c>
      <c r="BL217" s="20" t="s">
        <v>137</v>
      </c>
      <c r="BM217" s="20" t="s">
        <v>789</v>
      </c>
    </row>
    <row r="218" spans="2:65" s="1" customFormat="1" ht="25.5" customHeight="1">
      <c r="B218" s="37"/>
      <c r="C218" s="188" t="s">
        <v>790</v>
      </c>
      <c r="D218" s="188" t="s">
        <v>132</v>
      </c>
      <c r="E218" s="189" t="s">
        <v>791</v>
      </c>
      <c r="F218" s="190" t="s">
        <v>792</v>
      </c>
      <c r="G218" s="191" t="s">
        <v>182</v>
      </c>
      <c r="H218" s="192">
        <v>10</v>
      </c>
      <c r="I218" s="193"/>
      <c r="J218" s="194">
        <f t="shared" si="40"/>
        <v>0</v>
      </c>
      <c r="K218" s="190" t="s">
        <v>401</v>
      </c>
      <c r="L218" s="57"/>
      <c r="M218" s="195" t="s">
        <v>21</v>
      </c>
      <c r="N218" s="196" t="s">
        <v>40</v>
      </c>
      <c r="O218" s="38"/>
      <c r="P218" s="197">
        <f t="shared" si="41"/>
        <v>0</v>
      </c>
      <c r="Q218" s="197">
        <v>0</v>
      </c>
      <c r="R218" s="197">
        <f t="shared" si="42"/>
        <v>0</v>
      </c>
      <c r="S218" s="197">
        <v>0</v>
      </c>
      <c r="T218" s="198">
        <f t="shared" si="43"/>
        <v>0</v>
      </c>
      <c r="AR218" s="20" t="s">
        <v>137</v>
      </c>
      <c r="AT218" s="20" t="s">
        <v>132</v>
      </c>
      <c r="AU218" s="20" t="s">
        <v>77</v>
      </c>
      <c r="AY218" s="20" t="s">
        <v>130</v>
      </c>
      <c r="BE218" s="199">
        <f t="shared" si="44"/>
        <v>0</v>
      </c>
      <c r="BF218" s="199">
        <f t="shared" si="45"/>
        <v>0</v>
      </c>
      <c r="BG218" s="199">
        <f t="shared" si="46"/>
        <v>0</v>
      </c>
      <c r="BH218" s="199">
        <f t="shared" si="47"/>
        <v>0</v>
      </c>
      <c r="BI218" s="199">
        <f t="shared" si="48"/>
        <v>0</v>
      </c>
      <c r="BJ218" s="20" t="s">
        <v>77</v>
      </c>
      <c r="BK218" s="199">
        <f t="shared" si="49"/>
        <v>0</v>
      </c>
      <c r="BL218" s="20" t="s">
        <v>137</v>
      </c>
      <c r="BM218" s="20" t="s">
        <v>793</v>
      </c>
    </row>
    <row r="219" spans="2:65" s="1" customFormat="1" ht="38.25" customHeight="1">
      <c r="B219" s="37"/>
      <c r="C219" s="200" t="s">
        <v>568</v>
      </c>
      <c r="D219" s="200" t="s">
        <v>174</v>
      </c>
      <c r="E219" s="201" t="s">
        <v>794</v>
      </c>
      <c r="F219" s="202" t="s">
        <v>795</v>
      </c>
      <c r="G219" s="203" t="s">
        <v>182</v>
      </c>
      <c r="H219" s="204">
        <v>2</v>
      </c>
      <c r="I219" s="205"/>
      <c r="J219" s="206">
        <f t="shared" si="40"/>
        <v>0</v>
      </c>
      <c r="K219" s="202" t="s">
        <v>401</v>
      </c>
      <c r="L219" s="207"/>
      <c r="M219" s="208" t="s">
        <v>21</v>
      </c>
      <c r="N219" s="209" t="s">
        <v>40</v>
      </c>
      <c r="O219" s="38"/>
      <c r="P219" s="197">
        <f t="shared" si="41"/>
        <v>0</v>
      </c>
      <c r="Q219" s="197">
        <v>0</v>
      </c>
      <c r="R219" s="197">
        <f t="shared" si="42"/>
        <v>0</v>
      </c>
      <c r="S219" s="197">
        <v>0</v>
      </c>
      <c r="T219" s="198">
        <f t="shared" si="43"/>
        <v>0</v>
      </c>
      <c r="AR219" s="20" t="s">
        <v>147</v>
      </c>
      <c r="AT219" s="20" t="s">
        <v>174</v>
      </c>
      <c r="AU219" s="20" t="s">
        <v>77</v>
      </c>
      <c r="AY219" s="20" t="s">
        <v>130</v>
      </c>
      <c r="BE219" s="199">
        <f t="shared" si="44"/>
        <v>0</v>
      </c>
      <c r="BF219" s="199">
        <f t="shared" si="45"/>
        <v>0</v>
      </c>
      <c r="BG219" s="199">
        <f t="shared" si="46"/>
        <v>0</v>
      </c>
      <c r="BH219" s="199">
        <f t="shared" si="47"/>
        <v>0</v>
      </c>
      <c r="BI219" s="199">
        <f t="shared" si="48"/>
        <v>0</v>
      </c>
      <c r="BJ219" s="20" t="s">
        <v>77</v>
      </c>
      <c r="BK219" s="199">
        <f t="shared" si="49"/>
        <v>0</v>
      </c>
      <c r="BL219" s="20" t="s">
        <v>137</v>
      </c>
      <c r="BM219" s="20" t="s">
        <v>796</v>
      </c>
    </row>
    <row r="220" spans="2:65" s="1" customFormat="1" ht="25.5" customHeight="1">
      <c r="B220" s="37"/>
      <c r="C220" s="188" t="s">
        <v>797</v>
      </c>
      <c r="D220" s="188" t="s">
        <v>132</v>
      </c>
      <c r="E220" s="189" t="s">
        <v>798</v>
      </c>
      <c r="F220" s="190" t="s">
        <v>799</v>
      </c>
      <c r="G220" s="191" t="s">
        <v>182</v>
      </c>
      <c r="H220" s="192">
        <v>1</v>
      </c>
      <c r="I220" s="193"/>
      <c r="J220" s="194">
        <f t="shared" si="40"/>
        <v>0</v>
      </c>
      <c r="K220" s="190" t="s">
        <v>401</v>
      </c>
      <c r="L220" s="57"/>
      <c r="M220" s="195" t="s">
        <v>21</v>
      </c>
      <c r="N220" s="196" t="s">
        <v>40</v>
      </c>
      <c r="O220" s="38"/>
      <c r="P220" s="197">
        <f t="shared" si="41"/>
        <v>0</v>
      </c>
      <c r="Q220" s="197">
        <v>0</v>
      </c>
      <c r="R220" s="197">
        <f t="shared" si="42"/>
        <v>0</v>
      </c>
      <c r="S220" s="197">
        <v>0</v>
      </c>
      <c r="T220" s="198">
        <f t="shared" si="43"/>
        <v>0</v>
      </c>
      <c r="AR220" s="20" t="s">
        <v>137</v>
      </c>
      <c r="AT220" s="20" t="s">
        <v>132</v>
      </c>
      <c r="AU220" s="20" t="s">
        <v>77</v>
      </c>
      <c r="AY220" s="20" t="s">
        <v>130</v>
      </c>
      <c r="BE220" s="199">
        <f t="shared" si="44"/>
        <v>0</v>
      </c>
      <c r="BF220" s="199">
        <f t="shared" si="45"/>
        <v>0</v>
      </c>
      <c r="BG220" s="199">
        <f t="shared" si="46"/>
        <v>0</v>
      </c>
      <c r="BH220" s="199">
        <f t="shared" si="47"/>
        <v>0</v>
      </c>
      <c r="BI220" s="199">
        <f t="shared" si="48"/>
        <v>0</v>
      </c>
      <c r="BJ220" s="20" t="s">
        <v>77</v>
      </c>
      <c r="BK220" s="199">
        <f t="shared" si="49"/>
        <v>0</v>
      </c>
      <c r="BL220" s="20" t="s">
        <v>137</v>
      </c>
      <c r="BM220" s="20" t="s">
        <v>800</v>
      </c>
    </row>
    <row r="221" spans="2:65" s="1" customFormat="1" ht="16.5" customHeight="1">
      <c r="B221" s="37"/>
      <c r="C221" s="200" t="s">
        <v>571</v>
      </c>
      <c r="D221" s="200" t="s">
        <v>174</v>
      </c>
      <c r="E221" s="201" t="s">
        <v>801</v>
      </c>
      <c r="F221" s="202" t="s">
        <v>802</v>
      </c>
      <c r="G221" s="203" t="s">
        <v>143</v>
      </c>
      <c r="H221" s="204">
        <v>25</v>
      </c>
      <c r="I221" s="205"/>
      <c r="J221" s="206">
        <f t="shared" si="40"/>
        <v>0</v>
      </c>
      <c r="K221" s="202" t="s">
        <v>401</v>
      </c>
      <c r="L221" s="207"/>
      <c r="M221" s="208" t="s">
        <v>21</v>
      </c>
      <c r="N221" s="209" t="s">
        <v>40</v>
      </c>
      <c r="O221" s="38"/>
      <c r="P221" s="197">
        <f t="shared" si="41"/>
        <v>0</v>
      </c>
      <c r="Q221" s="197">
        <v>0</v>
      </c>
      <c r="R221" s="197">
        <f t="shared" si="42"/>
        <v>0</v>
      </c>
      <c r="S221" s="197">
        <v>0</v>
      </c>
      <c r="T221" s="198">
        <f t="shared" si="43"/>
        <v>0</v>
      </c>
      <c r="AR221" s="20" t="s">
        <v>147</v>
      </c>
      <c r="AT221" s="20" t="s">
        <v>174</v>
      </c>
      <c r="AU221" s="20" t="s">
        <v>77</v>
      </c>
      <c r="AY221" s="20" t="s">
        <v>130</v>
      </c>
      <c r="BE221" s="199">
        <f t="shared" si="44"/>
        <v>0</v>
      </c>
      <c r="BF221" s="199">
        <f t="shared" si="45"/>
        <v>0</v>
      </c>
      <c r="BG221" s="199">
        <f t="shared" si="46"/>
        <v>0</v>
      </c>
      <c r="BH221" s="199">
        <f t="shared" si="47"/>
        <v>0</v>
      </c>
      <c r="BI221" s="199">
        <f t="shared" si="48"/>
        <v>0</v>
      </c>
      <c r="BJ221" s="20" t="s">
        <v>77</v>
      </c>
      <c r="BK221" s="199">
        <f t="shared" si="49"/>
        <v>0</v>
      </c>
      <c r="BL221" s="20" t="s">
        <v>137</v>
      </c>
      <c r="BM221" s="20" t="s">
        <v>803</v>
      </c>
    </row>
    <row r="222" spans="2:65" s="1" customFormat="1" ht="16.5" customHeight="1">
      <c r="B222" s="37"/>
      <c r="C222" s="200" t="s">
        <v>804</v>
      </c>
      <c r="D222" s="200" t="s">
        <v>174</v>
      </c>
      <c r="E222" s="201" t="s">
        <v>805</v>
      </c>
      <c r="F222" s="202" t="s">
        <v>806</v>
      </c>
      <c r="G222" s="203" t="s">
        <v>182</v>
      </c>
      <c r="H222" s="204">
        <v>14</v>
      </c>
      <c r="I222" s="205"/>
      <c r="J222" s="206">
        <f t="shared" si="40"/>
        <v>0</v>
      </c>
      <c r="K222" s="202" t="s">
        <v>401</v>
      </c>
      <c r="L222" s="207"/>
      <c r="M222" s="208" t="s">
        <v>21</v>
      </c>
      <c r="N222" s="209" t="s">
        <v>40</v>
      </c>
      <c r="O222" s="38"/>
      <c r="P222" s="197">
        <f t="shared" si="41"/>
        <v>0</v>
      </c>
      <c r="Q222" s="197">
        <v>0</v>
      </c>
      <c r="R222" s="197">
        <f t="shared" si="42"/>
        <v>0</v>
      </c>
      <c r="S222" s="197">
        <v>0</v>
      </c>
      <c r="T222" s="198">
        <f t="shared" si="43"/>
        <v>0</v>
      </c>
      <c r="AR222" s="20" t="s">
        <v>147</v>
      </c>
      <c r="AT222" s="20" t="s">
        <v>174</v>
      </c>
      <c r="AU222" s="20" t="s">
        <v>77</v>
      </c>
      <c r="AY222" s="20" t="s">
        <v>130</v>
      </c>
      <c r="BE222" s="199">
        <f t="shared" si="44"/>
        <v>0</v>
      </c>
      <c r="BF222" s="199">
        <f t="shared" si="45"/>
        <v>0</v>
      </c>
      <c r="BG222" s="199">
        <f t="shared" si="46"/>
        <v>0</v>
      </c>
      <c r="BH222" s="199">
        <f t="shared" si="47"/>
        <v>0</v>
      </c>
      <c r="BI222" s="199">
        <f t="shared" si="48"/>
        <v>0</v>
      </c>
      <c r="BJ222" s="20" t="s">
        <v>77</v>
      </c>
      <c r="BK222" s="199">
        <f t="shared" si="49"/>
        <v>0</v>
      </c>
      <c r="BL222" s="20" t="s">
        <v>137</v>
      </c>
      <c r="BM222" s="20" t="s">
        <v>807</v>
      </c>
    </row>
    <row r="223" spans="2:65" s="1" customFormat="1" ht="25.5" customHeight="1">
      <c r="B223" s="37"/>
      <c r="C223" s="200" t="s">
        <v>575</v>
      </c>
      <c r="D223" s="200" t="s">
        <v>174</v>
      </c>
      <c r="E223" s="201" t="s">
        <v>808</v>
      </c>
      <c r="F223" s="202" t="s">
        <v>809</v>
      </c>
      <c r="G223" s="203" t="s">
        <v>182</v>
      </c>
      <c r="H223" s="204">
        <v>6</v>
      </c>
      <c r="I223" s="205"/>
      <c r="J223" s="206">
        <f t="shared" si="40"/>
        <v>0</v>
      </c>
      <c r="K223" s="202" t="s">
        <v>401</v>
      </c>
      <c r="L223" s="207"/>
      <c r="M223" s="208" t="s">
        <v>21</v>
      </c>
      <c r="N223" s="209" t="s">
        <v>40</v>
      </c>
      <c r="O223" s="38"/>
      <c r="P223" s="197">
        <f t="shared" si="41"/>
        <v>0</v>
      </c>
      <c r="Q223" s="197">
        <v>0</v>
      </c>
      <c r="R223" s="197">
        <f t="shared" si="42"/>
        <v>0</v>
      </c>
      <c r="S223" s="197">
        <v>0</v>
      </c>
      <c r="T223" s="198">
        <f t="shared" si="43"/>
        <v>0</v>
      </c>
      <c r="AR223" s="20" t="s">
        <v>147</v>
      </c>
      <c r="AT223" s="20" t="s">
        <v>174</v>
      </c>
      <c r="AU223" s="20" t="s">
        <v>77</v>
      </c>
      <c r="AY223" s="20" t="s">
        <v>130</v>
      </c>
      <c r="BE223" s="199">
        <f t="shared" si="44"/>
        <v>0</v>
      </c>
      <c r="BF223" s="199">
        <f t="shared" si="45"/>
        <v>0</v>
      </c>
      <c r="BG223" s="199">
        <f t="shared" si="46"/>
        <v>0</v>
      </c>
      <c r="BH223" s="199">
        <f t="shared" si="47"/>
        <v>0</v>
      </c>
      <c r="BI223" s="199">
        <f t="shared" si="48"/>
        <v>0</v>
      </c>
      <c r="BJ223" s="20" t="s">
        <v>77</v>
      </c>
      <c r="BK223" s="199">
        <f t="shared" si="49"/>
        <v>0</v>
      </c>
      <c r="BL223" s="20" t="s">
        <v>137</v>
      </c>
      <c r="BM223" s="20" t="s">
        <v>810</v>
      </c>
    </row>
    <row r="224" spans="2:65" s="1" customFormat="1" ht="16.5" customHeight="1">
      <c r="B224" s="37"/>
      <c r="C224" s="200" t="s">
        <v>811</v>
      </c>
      <c r="D224" s="200" t="s">
        <v>174</v>
      </c>
      <c r="E224" s="201" t="s">
        <v>812</v>
      </c>
      <c r="F224" s="202" t="s">
        <v>813</v>
      </c>
      <c r="G224" s="203" t="s">
        <v>182</v>
      </c>
      <c r="H224" s="204">
        <v>4</v>
      </c>
      <c r="I224" s="205"/>
      <c r="J224" s="206">
        <f t="shared" si="40"/>
        <v>0</v>
      </c>
      <c r="K224" s="202" t="s">
        <v>401</v>
      </c>
      <c r="L224" s="207"/>
      <c r="M224" s="208" t="s">
        <v>21</v>
      </c>
      <c r="N224" s="209" t="s">
        <v>40</v>
      </c>
      <c r="O224" s="38"/>
      <c r="P224" s="197">
        <f t="shared" si="41"/>
        <v>0</v>
      </c>
      <c r="Q224" s="197">
        <v>0</v>
      </c>
      <c r="R224" s="197">
        <f t="shared" si="42"/>
        <v>0</v>
      </c>
      <c r="S224" s="197">
        <v>0</v>
      </c>
      <c r="T224" s="198">
        <f t="shared" si="43"/>
        <v>0</v>
      </c>
      <c r="AR224" s="20" t="s">
        <v>147</v>
      </c>
      <c r="AT224" s="20" t="s">
        <v>174</v>
      </c>
      <c r="AU224" s="20" t="s">
        <v>77</v>
      </c>
      <c r="AY224" s="20" t="s">
        <v>130</v>
      </c>
      <c r="BE224" s="199">
        <f t="shared" si="44"/>
        <v>0</v>
      </c>
      <c r="BF224" s="199">
        <f t="shared" si="45"/>
        <v>0</v>
      </c>
      <c r="BG224" s="199">
        <f t="shared" si="46"/>
        <v>0</v>
      </c>
      <c r="BH224" s="199">
        <f t="shared" si="47"/>
        <v>0</v>
      </c>
      <c r="BI224" s="199">
        <f t="shared" si="48"/>
        <v>0</v>
      </c>
      <c r="BJ224" s="20" t="s">
        <v>77</v>
      </c>
      <c r="BK224" s="199">
        <f t="shared" si="49"/>
        <v>0</v>
      </c>
      <c r="BL224" s="20" t="s">
        <v>137</v>
      </c>
      <c r="BM224" s="20" t="s">
        <v>814</v>
      </c>
    </row>
    <row r="225" spans="2:65" s="1" customFormat="1" ht="16.5" customHeight="1">
      <c r="B225" s="37"/>
      <c r="C225" s="200" t="s">
        <v>578</v>
      </c>
      <c r="D225" s="200" t="s">
        <v>174</v>
      </c>
      <c r="E225" s="201" t="s">
        <v>815</v>
      </c>
      <c r="F225" s="202" t="s">
        <v>816</v>
      </c>
      <c r="G225" s="203" t="s">
        <v>182</v>
      </c>
      <c r="H225" s="204">
        <v>4</v>
      </c>
      <c r="I225" s="205"/>
      <c r="J225" s="206">
        <f t="shared" si="40"/>
        <v>0</v>
      </c>
      <c r="K225" s="202" t="s">
        <v>401</v>
      </c>
      <c r="L225" s="207"/>
      <c r="M225" s="208" t="s">
        <v>21</v>
      </c>
      <c r="N225" s="209" t="s">
        <v>40</v>
      </c>
      <c r="O225" s="38"/>
      <c r="P225" s="197">
        <f t="shared" si="41"/>
        <v>0</v>
      </c>
      <c r="Q225" s="197">
        <v>0</v>
      </c>
      <c r="R225" s="197">
        <f t="shared" si="42"/>
        <v>0</v>
      </c>
      <c r="S225" s="197">
        <v>0</v>
      </c>
      <c r="T225" s="198">
        <f t="shared" si="43"/>
        <v>0</v>
      </c>
      <c r="AR225" s="20" t="s">
        <v>147</v>
      </c>
      <c r="AT225" s="20" t="s">
        <v>174</v>
      </c>
      <c r="AU225" s="20" t="s">
        <v>77</v>
      </c>
      <c r="AY225" s="20" t="s">
        <v>130</v>
      </c>
      <c r="BE225" s="199">
        <f t="shared" si="44"/>
        <v>0</v>
      </c>
      <c r="BF225" s="199">
        <f t="shared" si="45"/>
        <v>0</v>
      </c>
      <c r="BG225" s="199">
        <f t="shared" si="46"/>
        <v>0</v>
      </c>
      <c r="BH225" s="199">
        <f t="shared" si="47"/>
        <v>0</v>
      </c>
      <c r="BI225" s="199">
        <f t="shared" si="48"/>
        <v>0</v>
      </c>
      <c r="BJ225" s="20" t="s">
        <v>77</v>
      </c>
      <c r="BK225" s="199">
        <f t="shared" si="49"/>
        <v>0</v>
      </c>
      <c r="BL225" s="20" t="s">
        <v>137</v>
      </c>
      <c r="BM225" s="20" t="s">
        <v>817</v>
      </c>
    </row>
    <row r="226" spans="2:65" s="1" customFormat="1" ht="16.5" customHeight="1">
      <c r="B226" s="37"/>
      <c r="C226" s="200" t="s">
        <v>818</v>
      </c>
      <c r="D226" s="200" t="s">
        <v>174</v>
      </c>
      <c r="E226" s="201" t="s">
        <v>819</v>
      </c>
      <c r="F226" s="202" t="s">
        <v>820</v>
      </c>
      <c r="G226" s="203" t="s">
        <v>182</v>
      </c>
      <c r="H226" s="204">
        <v>3</v>
      </c>
      <c r="I226" s="205"/>
      <c r="J226" s="206">
        <f t="shared" ref="J226:J257" si="50">ROUND(I226*H226,2)</f>
        <v>0</v>
      </c>
      <c r="K226" s="202" t="s">
        <v>401</v>
      </c>
      <c r="L226" s="207"/>
      <c r="M226" s="208" t="s">
        <v>21</v>
      </c>
      <c r="N226" s="209" t="s">
        <v>40</v>
      </c>
      <c r="O226" s="38"/>
      <c r="P226" s="197">
        <f t="shared" ref="P226:P257" si="51">O226*H226</f>
        <v>0</v>
      </c>
      <c r="Q226" s="197">
        <v>0</v>
      </c>
      <c r="R226" s="197">
        <f t="shared" ref="R226:R257" si="52">Q226*H226</f>
        <v>0</v>
      </c>
      <c r="S226" s="197">
        <v>0</v>
      </c>
      <c r="T226" s="198">
        <f t="shared" ref="T226:T257" si="53">S226*H226</f>
        <v>0</v>
      </c>
      <c r="AR226" s="20" t="s">
        <v>147</v>
      </c>
      <c r="AT226" s="20" t="s">
        <v>174</v>
      </c>
      <c r="AU226" s="20" t="s">
        <v>77</v>
      </c>
      <c r="AY226" s="20" t="s">
        <v>130</v>
      </c>
      <c r="BE226" s="199">
        <f t="shared" ref="BE226:BE257" si="54">IF(N226="základní",J226,0)</f>
        <v>0</v>
      </c>
      <c r="BF226" s="199">
        <f t="shared" ref="BF226:BF257" si="55">IF(N226="snížená",J226,0)</f>
        <v>0</v>
      </c>
      <c r="BG226" s="199">
        <f t="shared" ref="BG226:BG257" si="56">IF(N226="zákl. přenesená",J226,0)</f>
        <v>0</v>
      </c>
      <c r="BH226" s="199">
        <f t="shared" ref="BH226:BH257" si="57">IF(N226="sníž. přenesená",J226,0)</f>
        <v>0</v>
      </c>
      <c r="BI226" s="199">
        <f t="shared" ref="BI226:BI257" si="58">IF(N226="nulová",J226,0)</f>
        <v>0</v>
      </c>
      <c r="BJ226" s="20" t="s">
        <v>77</v>
      </c>
      <c r="BK226" s="199">
        <f t="shared" ref="BK226:BK257" si="59">ROUND(I226*H226,2)</f>
        <v>0</v>
      </c>
      <c r="BL226" s="20" t="s">
        <v>137</v>
      </c>
      <c r="BM226" s="20" t="s">
        <v>821</v>
      </c>
    </row>
    <row r="227" spans="2:65" s="1" customFormat="1" ht="25.5" customHeight="1">
      <c r="B227" s="37"/>
      <c r="C227" s="200" t="s">
        <v>582</v>
      </c>
      <c r="D227" s="200" t="s">
        <v>174</v>
      </c>
      <c r="E227" s="201" t="s">
        <v>822</v>
      </c>
      <c r="F227" s="202" t="s">
        <v>823</v>
      </c>
      <c r="G227" s="203" t="s">
        <v>182</v>
      </c>
      <c r="H227" s="204">
        <v>4</v>
      </c>
      <c r="I227" s="205"/>
      <c r="J227" s="206">
        <f t="shared" si="50"/>
        <v>0</v>
      </c>
      <c r="K227" s="202" t="s">
        <v>401</v>
      </c>
      <c r="L227" s="207"/>
      <c r="M227" s="208" t="s">
        <v>21</v>
      </c>
      <c r="N227" s="209" t="s">
        <v>40</v>
      </c>
      <c r="O227" s="38"/>
      <c r="P227" s="197">
        <f t="shared" si="51"/>
        <v>0</v>
      </c>
      <c r="Q227" s="197">
        <v>0</v>
      </c>
      <c r="R227" s="197">
        <f t="shared" si="52"/>
        <v>0</v>
      </c>
      <c r="S227" s="197">
        <v>0</v>
      </c>
      <c r="T227" s="198">
        <f t="shared" si="53"/>
        <v>0</v>
      </c>
      <c r="AR227" s="20" t="s">
        <v>147</v>
      </c>
      <c r="AT227" s="20" t="s">
        <v>174</v>
      </c>
      <c r="AU227" s="20" t="s">
        <v>77</v>
      </c>
      <c r="AY227" s="20" t="s">
        <v>130</v>
      </c>
      <c r="BE227" s="199">
        <f t="shared" si="54"/>
        <v>0</v>
      </c>
      <c r="BF227" s="199">
        <f t="shared" si="55"/>
        <v>0</v>
      </c>
      <c r="BG227" s="199">
        <f t="shared" si="56"/>
        <v>0</v>
      </c>
      <c r="BH227" s="199">
        <f t="shared" si="57"/>
        <v>0</v>
      </c>
      <c r="BI227" s="199">
        <f t="shared" si="58"/>
        <v>0</v>
      </c>
      <c r="BJ227" s="20" t="s">
        <v>77</v>
      </c>
      <c r="BK227" s="199">
        <f t="shared" si="59"/>
        <v>0</v>
      </c>
      <c r="BL227" s="20" t="s">
        <v>137</v>
      </c>
      <c r="BM227" s="20" t="s">
        <v>824</v>
      </c>
    </row>
    <row r="228" spans="2:65" s="1" customFormat="1" ht="25.5" customHeight="1">
      <c r="B228" s="37"/>
      <c r="C228" s="200" t="s">
        <v>825</v>
      </c>
      <c r="D228" s="200" t="s">
        <v>174</v>
      </c>
      <c r="E228" s="201" t="s">
        <v>826</v>
      </c>
      <c r="F228" s="202" t="s">
        <v>827</v>
      </c>
      <c r="G228" s="203" t="s">
        <v>182</v>
      </c>
      <c r="H228" s="204">
        <v>1</v>
      </c>
      <c r="I228" s="205"/>
      <c r="J228" s="206">
        <f t="shared" si="50"/>
        <v>0</v>
      </c>
      <c r="K228" s="202" t="s">
        <v>401</v>
      </c>
      <c r="L228" s="207"/>
      <c r="M228" s="208" t="s">
        <v>21</v>
      </c>
      <c r="N228" s="209" t="s">
        <v>40</v>
      </c>
      <c r="O228" s="38"/>
      <c r="P228" s="197">
        <f t="shared" si="51"/>
        <v>0</v>
      </c>
      <c r="Q228" s="197">
        <v>0</v>
      </c>
      <c r="R228" s="197">
        <f t="shared" si="52"/>
        <v>0</v>
      </c>
      <c r="S228" s="197">
        <v>0</v>
      </c>
      <c r="T228" s="198">
        <f t="shared" si="53"/>
        <v>0</v>
      </c>
      <c r="AR228" s="20" t="s">
        <v>147</v>
      </c>
      <c r="AT228" s="20" t="s">
        <v>174</v>
      </c>
      <c r="AU228" s="20" t="s">
        <v>77</v>
      </c>
      <c r="AY228" s="20" t="s">
        <v>130</v>
      </c>
      <c r="BE228" s="199">
        <f t="shared" si="54"/>
        <v>0</v>
      </c>
      <c r="BF228" s="199">
        <f t="shared" si="55"/>
        <v>0</v>
      </c>
      <c r="BG228" s="199">
        <f t="shared" si="56"/>
        <v>0</v>
      </c>
      <c r="BH228" s="199">
        <f t="shared" si="57"/>
        <v>0</v>
      </c>
      <c r="BI228" s="199">
        <f t="shared" si="58"/>
        <v>0</v>
      </c>
      <c r="BJ228" s="20" t="s">
        <v>77</v>
      </c>
      <c r="BK228" s="199">
        <f t="shared" si="59"/>
        <v>0</v>
      </c>
      <c r="BL228" s="20" t="s">
        <v>137</v>
      </c>
      <c r="BM228" s="20" t="s">
        <v>828</v>
      </c>
    </row>
    <row r="229" spans="2:65" s="1" customFormat="1" ht="25.5" customHeight="1">
      <c r="B229" s="37"/>
      <c r="C229" s="200" t="s">
        <v>585</v>
      </c>
      <c r="D229" s="200" t="s">
        <v>174</v>
      </c>
      <c r="E229" s="201" t="s">
        <v>829</v>
      </c>
      <c r="F229" s="202" t="s">
        <v>830</v>
      </c>
      <c r="G229" s="203" t="s">
        <v>177</v>
      </c>
      <c r="H229" s="204">
        <v>32</v>
      </c>
      <c r="I229" s="205"/>
      <c r="J229" s="206">
        <f t="shared" si="50"/>
        <v>0</v>
      </c>
      <c r="K229" s="202" t="s">
        <v>401</v>
      </c>
      <c r="L229" s="207"/>
      <c r="M229" s="208" t="s">
        <v>21</v>
      </c>
      <c r="N229" s="209" t="s">
        <v>40</v>
      </c>
      <c r="O229" s="38"/>
      <c r="P229" s="197">
        <f t="shared" si="51"/>
        <v>0</v>
      </c>
      <c r="Q229" s="197">
        <v>0</v>
      </c>
      <c r="R229" s="197">
        <f t="shared" si="52"/>
        <v>0</v>
      </c>
      <c r="S229" s="197">
        <v>0</v>
      </c>
      <c r="T229" s="198">
        <f t="shared" si="53"/>
        <v>0</v>
      </c>
      <c r="AR229" s="20" t="s">
        <v>147</v>
      </c>
      <c r="AT229" s="20" t="s">
        <v>174</v>
      </c>
      <c r="AU229" s="20" t="s">
        <v>77</v>
      </c>
      <c r="AY229" s="20" t="s">
        <v>130</v>
      </c>
      <c r="BE229" s="199">
        <f t="shared" si="54"/>
        <v>0</v>
      </c>
      <c r="BF229" s="199">
        <f t="shared" si="55"/>
        <v>0</v>
      </c>
      <c r="BG229" s="199">
        <f t="shared" si="56"/>
        <v>0</v>
      </c>
      <c r="BH229" s="199">
        <f t="shared" si="57"/>
        <v>0</v>
      </c>
      <c r="BI229" s="199">
        <f t="shared" si="58"/>
        <v>0</v>
      </c>
      <c r="BJ229" s="20" t="s">
        <v>77</v>
      </c>
      <c r="BK229" s="199">
        <f t="shared" si="59"/>
        <v>0</v>
      </c>
      <c r="BL229" s="20" t="s">
        <v>137</v>
      </c>
      <c r="BM229" s="20" t="s">
        <v>831</v>
      </c>
    </row>
    <row r="230" spans="2:65" s="1" customFormat="1" ht="25.5" customHeight="1">
      <c r="B230" s="37"/>
      <c r="C230" s="200" t="s">
        <v>832</v>
      </c>
      <c r="D230" s="200" t="s">
        <v>174</v>
      </c>
      <c r="E230" s="201" t="s">
        <v>833</v>
      </c>
      <c r="F230" s="202" t="s">
        <v>834</v>
      </c>
      <c r="G230" s="203" t="s">
        <v>182</v>
      </c>
      <c r="H230" s="204">
        <v>1</v>
      </c>
      <c r="I230" s="205"/>
      <c r="J230" s="206">
        <f t="shared" si="50"/>
        <v>0</v>
      </c>
      <c r="K230" s="202" t="s">
        <v>401</v>
      </c>
      <c r="L230" s="207"/>
      <c r="M230" s="208" t="s">
        <v>21</v>
      </c>
      <c r="N230" s="209" t="s">
        <v>40</v>
      </c>
      <c r="O230" s="38"/>
      <c r="P230" s="197">
        <f t="shared" si="51"/>
        <v>0</v>
      </c>
      <c r="Q230" s="197">
        <v>0</v>
      </c>
      <c r="R230" s="197">
        <f t="shared" si="52"/>
        <v>0</v>
      </c>
      <c r="S230" s="197">
        <v>0</v>
      </c>
      <c r="T230" s="198">
        <f t="shared" si="53"/>
        <v>0</v>
      </c>
      <c r="AR230" s="20" t="s">
        <v>147</v>
      </c>
      <c r="AT230" s="20" t="s">
        <v>174</v>
      </c>
      <c r="AU230" s="20" t="s">
        <v>77</v>
      </c>
      <c r="AY230" s="20" t="s">
        <v>130</v>
      </c>
      <c r="BE230" s="199">
        <f t="shared" si="54"/>
        <v>0</v>
      </c>
      <c r="BF230" s="199">
        <f t="shared" si="55"/>
        <v>0</v>
      </c>
      <c r="BG230" s="199">
        <f t="shared" si="56"/>
        <v>0</v>
      </c>
      <c r="BH230" s="199">
        <f t="shared" si="57"/>
        <v>0</v>
      </c>
      <c r="BI230" s="199">
        <f t="shared" si="58"/>
        <v>0</v>
      </c>
      <c r="BJ230" s="20" t="s">
        <v>77</v>
      </c>
      <c r="BK230" s="199">
        <f t="shared" si="59"/>
        <v>0</v>
      </c>
      <c r="BL230" s="20" t="s">
        <v>137</v>
      </c>
      <c r="BM230" s="20" t="s">
        <v>835</v>
      </c>
    </row>
    <row r="231" spans="2:65" s="1" customFormat="1" ht="25.5" customHeight="1">
      <c r="B231" s="37"/>
      <c r="C231" s="200" t="s">
        <v>589</v>
      </c>
      <c r="D231" s="200" t="s">
        <v>174</v>
      </c>
      <c r="E231" s="201" t="s">
        <v>836</v>
      </c>
      <c r="F231" s="202" t="s">
        <v>837</v>
      </c>
      <c r="G231" s="203" t="s">
        <v>182</v>
      </c>
      <c r="H231" s="204">
        <v>2</v>
      </c>
      <c r="I231" s="205"/>
      <c r="J231" s="206">
        <f t="shared" si="50"/>
        <v>0</v>
      </c>
      <c r="K231" s="202" t="s">
        <v>401</v>
      </c>
      <c r="L231" s="207"/>
      <c r="M231" s="208" t="s">
        <v>21</v>
      </c>
      <c r="N231" s="209" t="s">
        <v>40</v>
      </c>
      <c r="O231" s="38"/>
      <c r="P231" s="197">
        <f t="shared" si="51"/>
        <v>0</v>
      </c>
      <c r="Q231" s="197">
        <v>0</v>
      </c>
      <c r="R231" s="197">
        <f t="shared" si="52"/>
        <v>0</v>
      </c>
      <c r="S231" s="197">
        <v>0</v>
      </c>
      <c r="T231" s="198">
        <f t="shared" si="53"/>
        <v>0</v>
      </c>
      <c r="AR231" s="20" t="s">
        <v>147</v>
      </c>
      <c r="AT231" s="20" t="s">
        <v>174</v>
      </c>
      <c r="AU231" s="20" t="s">
        <v>77</v>
      </c>
      <c r="AY231" s="20" t="s">
        <v>130</v>
      </c>
      <c r="BE231" s="199">
        <f t="shared" si="54"/>
        <v>0</v>
      </c>
      <c r="BF231" s="199">
        <f t="shared" si="55"/>
        <v>0</v>
      </c>
      <c r="BG231" s="199">
        <f t="shared" si="56"/>
        <v>0</v>
      </c>
      <c r="BH231" s="199">
        <f t="shared" si="57"/>
        <v>0</v>
      </c>
      <c r="BI231" s="199">
        <f t="shared" si="58"/>
        <v>0</v>
      </c>
      <c r="BJ231" s="20" t="s">
        <v>77</v>
      </c>
      <c r="BK231" s="199">
        <f t="shared" si="59"/>
        <v>0</v>
      </c>
      <c r="BL231" s="20" t="s">
        <v>137</v>
      </c>
      <c r="BM231" s="20" t="s">
        <v>838</v>
      </c>
    </row>
    <row r="232" spans="2:65" s="1" customFormat="1" ht="16.5" customHeight="1">
      <c r="B232" s="37"/>
      <c r="C232" s="200" t="s">
        <v>839</v>
      </c>
      <c r="D232" s="200" t="s">
        <v>174</v>
      </c>
      <c r="E232" s="201" t="s">
        <v>840</v>
      </c>
      <c r="F232" s="202" t="s">
        <v>841</v>
      </c>
      <c r="G232" s="203" t="s">
        <v>182</v>
      </c>
      <c r="H232" s="204">
        <v>1</v>
      </c>
      <c r="I232" s="205"/>
      <c r="J232" s="206">
        <f t="shared" si="50"/>
        <v>0</v>
      </c>
      <c r="K232" s="202" t="s">
        <v>401</v>
      </c>
      <c r="L232" s="207"/>
      <c r="M232" s="208" t="s">
        <v>21</v>
      </c>
      <c r="N232" s="209" t="s">
        <v>40</v>
      </c>
      <c r="O232" s="38"/>
      <c r="P232" s="197">
        <f t="shared" si="51"/>
        <v>0</v>
      </c>
      <c r="Q232" s="197">
        <v>0</v>
      </c>
      <c r="R232" s="197">
        <f t="shared" si="52"/>
        <v>0</v>
      </c>
      <c r="S232" s="197">
        <v>0</v>
      </c>
      <c r="T232" s="198">
        <f t="shared" si="53"/>
        <v>0</v>
      </c>
      <c r="AR232" s="20" t="s">
        <v>147</v>
      </c>
      <c r="AT232" s="20" t="s">
        <v>174</v>
      </c>
      <c r="AU232" s="20" t="s">
        <v>77</v>
      </c>
      <c r="AY232" s="20" t="s">
        <v>130</v>
      </c>
      <c r="BE232" s="199">
        <f t="shared" si="54"/>
        <v>0</v>
      </c>
      <c r="BF232" s="199">
        <f t="shared" si="55"/>
        <v>0</v>
      </c>
      <c r="BG232" s="199">
        <f t="shared" si="56"/>
        <v>0</v>
      </c>
      <c r="BH232" s="199">
        <f t="shared" si="57"/>
        <v>0</v>
      </c>
      <c r="BI232" s="199">
        <f t="shared" si="58"/>
        <v>0</v>
      </c>
      <c r="BJ232" s="20" t="s">
        <v>77</v>
      </c>
      <c r="BK232" s="199">
        <f t="shared" si="59"/>
        <v>0</v>
      </c>
      <c r="BL232" s="20" t="s">
        <v>137</v>
      </c>
      <c r="BM232" s="20" t="s">
        <v>842</v>
      </c>
    </row>
    <row r="233" spans="2:65" s="1" customFormat="1" ht="16.5" customHeight="1">
      <c r="B233" s="37"/>
      <c r="C233" s="200" t="s">
        <v>592</v>
      </c>
      <c r="D233" s="200" t="s">
        <v>174</v>
      </c>
      <c r="E233" s="201" t="s">
        <v>843</v>
      </c>
      <c r="F233" s="202" t="s">
        <v>844</v>
      </c>
      <c r="G233" s="203" t="s">
        <v>182</v>
      </c>
      <c r="H233" s="204">
        <v>3</v>
      </c>
      <c r="I233" s="205"/>
      <c r="J233" s="206">
        <f t="shared" si="50"/>
        <v>0</v>
      </c>
      <c r="K233" s="202" t="s">
        <v>401</v>
      </c>
      <c r="L233" s="207"/>
      <c r="M233" s="208" t="s">
        <v>21</v>
      </c>
      <c r="N233" s="209" t="s">
        <v>40</v>
      </c>
      <c r="O233" s="38"/>
      <c r="P233" s="197">
        <f t="shared" si="51"/>
        <v>0</v>
      </c>
      <c r="Q233" s="197">
        <v>0</v>
      </c>
      <c r="R233" s="197">
        <f t="shared" si="52"/>
        <v>0</v>
      </c>
      <c r="S233" s="197">
        <v>0</v>
      </c>
      <c r="T233" s="198">
        <f t="shared" si="53"/>
        <v>0</v>
      </c>
      <c r="AR233" s="20" t="s">
        <v>147</v>
      </c>
      <c r="AT233" s="20" t="s">
        <v>174</v>
      </c>
      <c r="AU233" s="20" t="s">
        <v>77</v>
      </c>
      <c r="AY233" s="20" t="s">
        <v>130</v>
      </c>
      <c r="BE233" s="199">
        <f t="shared" si="54"/>
        <v>0</v>
      </c>
      <c r="BF233" s="199">
        <f t="shared" si="55"/>
        <v>0</v>
      </c>
      <c r="BG233" s="199">
        <f t="shared" si="56"/>
        <v>0</v>
      </c>
      <c r="BH233" s="199">
        <f t="shared" si="57"/>
        <v>0</v>
      </c>
      <c r="BI233" s="199">
        <f t="shared" si="58"/>
        <v>0</v>
      </c>
      <c r="BJ233" s="20" t="s">
        <v>77</v>
      </c>
      <c r="BK233" s="199">
        <f t="shared" si="59"/>
        <v>0</v>
      </c>
      <c r="BL233" s="20" t="s">
        <v>137</v>
      </c>
      <c r="BM233" s="20" t="s">
        <v>845</v>
      </c>
    </row>
    <row r="234" spans="2:65" s="1" customFormat="1" ht="25.5" customHeight="1">
      <c r="B234" s="37"/>
      <c r="C234" s="200" t="s">
        <v>846</v>
      </c>
      <c r="D234" s="200" t="s">
        <v>174</v>
      </c>
      <c r="E234" s="201" t="s">
        <v>847</v>
      </c>
      <c r="F234" s="202" t="s">
        <v>848</v>
      </c>
      <c r="G234" s="203" t="s">
        <v>182</v>
      </c>
      <c r="H234" s="204">
        <v>8</v>
      </c>
      <c r="I234" s="205"/>
      <c r="J234" s="206">
        <f t="shared" si="50"/>
        <v>0</v>
      </c>
      <c r="K234" s="202" t="s">
        <v>401</v>
      </c>
      <c r="L234" s="207"/>
      <c r="M234" s="208" t="s">
        <v>21</v>
      </c>
      <c r="N234" s="209" t="s">
        <v>40</v>
      </c>
      <c r="O234" s="38"/>
      <c r="P234" s="197">
        <f t="shared" si="51"/>
        <v>0</v>
      </c>
      <c r="Q234" s="197">
        <v>0</v>
      </c>
      <c r="R234" s="197">
        <f t="shared" si="52"/>
        <v>0</v>
      </c>
      <c r="S234" s="197">
        <v>0</v>
      </c>
      <c r="T234" s="198">
        <f t="shared" si="53"/>
        <v>0</v>
      </c>
      <c r="AR234" s="20" t="s">
        <v>147</v>
      </c>
      <c r="AT234" s="20" t="s">
        <v>174</v>
      </c>
      <c r="AU234" s="20" t="s">
        <v>77</v>
      </c>
      <c r="AY234" s="20" t="s">
        <v>130</v>
      </c>
      <c r="BE234" s="199">
        <f t="shared" si="54"/>
        <v>0</v>
      </c>
      <c r="BF234" s="199">
        <f t="shared" si="55"/>
        <v>0</v>
      </c>
      <c r="BG234" s="199">
        <f t="shared" si="56"/>
        <v>0</v>
      </c>
      <c r="BH234" s="199">
        <f t="shared" si="57"/>
        <v>0</v>
      </c>
      <c r="BI234" s="199">
        <f t="shared" si="58"/>
        <v>0</v>
      </c>
      <c r="BJ234" s="20" t="s">
        <v>77</v>
      </c>
      <c r="BK234" s="199">
        <f t="shared" si="59"/>
        <v>0</v>
      </c>
      <c r="BL234" s="20" t="s">
        <v>137</v>
      </c>
      <c r="BM234" s="20" t="s">
        <v>849</v>
      </c>
    </row>
    <row r="235" spans="2:65" s="1" customFormat="1" ht="25.5" customHeight="1">
      <c r="B235" s="37"/>
      <c r="C235" s="200" t="s">
        <v>596</v>
      </c>
      <c r="D235" s="200" t="s">
        <v>174</v>
      </c>
      <c r="E235" s="201" t="s">
        <v>850</v>
      </c>
      <c r="F235" s="202" t="s">
        <v>851</v>
      </c>
      <c r="G235" s="203" t="s">
        <v>182</v>
      </c>
      <c r="H235" s="204">
        <v>4</v>
      </c>
      <c r="I235" s="205"/>
      <c r="J235" s="206">
        <f t="shared" si="50"/>
        <v>0</v>
      </c>
      <c r="K235" s="202" t="s">
        <v>401</v>
      </c>
      <c r="L235" s="207"/>
      <c r="M235" s="208" t="s">
        <v>21</v>
      </c>
      <c r="N235" s="209" t="s">
        <v>40</v>
      </c>
      <c r="O235" s="38"/>
      <c r="P235" s="197">
        <f t="shared" si="51"/>
        <v>0</v>
      </c>
      <c r="Q235" s="197">
        <v>0</v>
      </c>
      <c r="R235" s="197">
        <f t="shared" si="52"/>
        <v>0</v>
      </c>
      <c r="S235" s="197">
        <v>0</v>
      </c>
      <c r="T235" s="198">
        <f t="shared" si="53"/>
        <v>0</v>
      </c>
      <c r="AR235" s="20" t="s">
        <v>147</v>
      </c>
      <c r="AT235" s="20" t="s">
        <v>174</v>
      </c>
      <c r="AU235" s="20" t="s">
        <v>77</v>
      </c>
      <c r="AY235" s="20" t="s">
        <v>130</v>
      </c>
      <c r="BE235" s="199">
        <f t="shared" si="54"/>
        <v>0</v>
      </c>
      <c r="BF235" s="199">
        <f t="shared" si="55"/>
        <v>0</v>
      </c>
      <c r="BG235" s="199">
        <f t="shared" si="56"/>
        <v>0</v>
      </c>
      <c r="BH235" s="199">
        <f t="shared" si="57"/>
        <v>0</v>
      </c>
      <c r="BI235" s="199">
        <f t="shared" si="58"/>
        <v>0</v>
      </c>
      <c r="BJ235" s="20" t="s">
        <v>77</v>
      </c>
      <c r="BK235" s="199">
        <f t="shared" si="59"/>
        <v>0</v>
      </c>
      <c r="BL235" s="20" t="s">
        <v>137</v>
      </c>
      <c r="BM235" s="20" t="s">
        <v>852</v>
      </c>
    </row>
    <row r="236" spans="2:65" s="1" customFormat="1" ht="16.5" customHeight="1">
      <c r="B236" s="37"/>
      <c r="C236" s="200" t="s">
        <v>853</v>
      </c>
      <c r="D236" s="200" t="s">
        <v>174</v>
      </c>
      <c r="E236" s="201" t="s">
        <v>854</v>
      </c>
      <c r="F236" s="202" t="s">
        <v>855</v>
      </c>
      <c r="G236" s="203" t="s">
        <v>182</v>
      </c>
      <c r="H236" s="204">
        <v>1</v>
      </c>
      <c r="I236" s="205"/>
      <c r="J236" s="206">
        <f t="shared" si="50"/>
        <v>0</v>
      </c>
      <c r="K236" s="202" t="s">
        <v>401</v>
      </c>
      <c r="L236" s="207"/>
      <c r="M236" s="208" t="s">
        <v>21</v>
      </c>
      <c r="N236" s="209" t="s">
        <v>40</v>
      </c>
      <c r="O236" s="38"/>
      <c r="P236" s="197">
        <f t="shared" si="51"/>
        <v>0</v>
      </c>
      <c r="Q236" s="197">
        <v>0</v>
      </c>
      <c r="R236" s="197">
        <f t="shared" si="52"/>
        <v>0</v>
      </c>
      <c r="S236" s="197">
        <v>0</v>
      </c>
      <c r="T236" s="198">
        <f t="shared" si="53"/>
        <v>0</v>
      </c>
      <c r="AR236" s="20" t="s">
        <v>147</v>
      </c>
      <c r="AT236" s="20" t="s">
        <v>174</v>
      </c>
      <c r="AU236" s="20" t="s">
        <v>77</v>
      </c>
      <c r="AY236" s="20" t="s">
        <v>130</v>
      </c>
      <c r="BE236" s="199">
        <f t="shared" si="54"/>
        <v>0</v>
      </c>
      <c r="BF236" s="199">
        <f t="shared" si="55"/>
        <v>0</v>
      </c>
      <c r="BG236" s="199">
        <f t="shared" si="56"/>
        <v>0</v>
      </c>
      <c r="BH236" s="199">
        <f t="shared" si="57"/>
        <v>0</v>
      </c>
      <c r="BI236" s="199">
        <f t="shared" si="58"/>
        <v>0</v>
      </c>
      <c r="BJ236" s="20" t="s">
        <v>77</v>
      </c>
      <c r="BK236" s="199">
        <f t="shared" si="59"/>
        <v>0</v>
      </c>
      <c r="BL236" s="20" t="s">
        <v>137</v>
      </c>
      <c r="BM236" s="20" t="s">
        <v>856</v>
      </c>
    </row>
    <row r="237" spans="2:65" s="1" customFormat="1" ht="16.5" customHeight="1">
      <c r="B237" s="37"/>
      <c r="C237" s="200" t="s">
        <v>599</v>
      </c>
      <c r="D237" s="200" t="s">
        <v>174</v>
      </c>
      <c r="E237" s="201" t="s">
        <v>857</v>
      </c>
      <c r="F237" s="202" t="s">
        <v>858</v>
      </c>
      <c r="G237" s="203" t="s">
        <v>182</v>
      </c>
      <c r="H237" s="204">
        <v>11</v>
      </c>
      <c r="I237" s="205"/>
      <c r="J237" s="206">
        <f t="shared" si="50"/>
        <v>0</v>
      </c>
      <c r="K237" s="202" t="s">
        <v>401</v>
      </c>
      <c r="L237" s="207"/>
      <c r="M237" s="208" t="s">
        <v>21</v>
      </c>
      <c r="N237" s="209" t="s">
        <v>40</v>
      </c>
      <c r="O237" s="38"/>
      <c r="P237" s="197">
        <f t="shared" si="51"/>
        <v>0</v>
      </c>
      <c r="Q237" s="197">
        <v>0</v>
      </c>
      <c r="R237" s="197">
        <f t="shared" si="52"/>
        <v>0</v>
      </c>
      <c r="S237" s="197">
        <v>0</v>
      </c>
      <c r="T237" s="198">
        <f t="shared" si="53"/>
        <v>0</v>
      </c>
      <c r="AR237" s="20" t="s">
        <v>147</v>
      </c>
      <c r="AT237" s="20" t="s">
        <v>174</v>
      </c>
      <c r="AU237" s="20" t="s">
        <v>77</v>
      </c>
      <c r="AY237" s="20" t="s">
        <v>130</v>
      </c>
      <c r="BE237" s="199">
        <f t="shared" si="54"/>
        <v>0</v>
      </c>
      <c r="BF237" s="199">
        <f t="shared" si="55"/>
        <v>0</v>
      </c>
      <c r="BG237" s="199">
        <f t="shared" si="56"/>
        <v>0</v>
      </c>
      <c r="BH237" s="199">
        <f t="shared" si="57"/>
        <v>0</v>
      </c>
      <c r="BI237" s="199">
        <f t="shared" si="58"/>
        <v>0</v>
      </c>
      <c r="BJ237" s="20" t="s">
        <v>77</v>
      </c>
      <c r="BK237" s="199">
        <f t="shared" si="59"/>
        <v>0</v>
      </c>
      <c r="BL237" s="20" t="s">
        <v>137</v>
      </c>
      <c r="BM237" s="20" t="s">
        <v>859</v>
      </c>
    </row>
    <row r="238" spans="2:65" s="1" customFormat="1" ht="16.5" customHeight="1">
      <c r="B238" s="37"/>
      <c r="C238" s="200" t="s">
        <v>860</v>
      </c>
      <c r="D238" s="200" t="s">
        <v>174</v>
      </c>
      <c r="E238" s="201" t="s">
        <v>861</v>
      </c>
      <c r="F238" s="202" t="s">
        <v>862</v>
      </c>
      <c r="G238" s="203" t="s">
        <v>182</v>
      </c>
      <c r="H238" s="204">
        <v>7</v>
      </c>
      <c r="I238" s="205"/>
      <c r="J238" s="206">
        <f t="shared" si="50"/>
        <v>0</v>
      </c>
      <c r="K238" s="202" t="s">
        <v>401</v>
      </c>
      <c r="L238" s="207"/>
      <c r="M238" s="208" t="s">
        <v>21</v>
      </c>
      <c r="N238" s="209" t="s">
        <v>40</v>
      </c>
      <c r="O238" s="38"/>
      <c r="P238" s="197">
        <f t="shared" si="51"/>
        <v>0</v>
      </c>
      <c r="Q238" s="197">
        <v>0</v>
      </c>
      <c r="R238" s="197">
        <f t="shared" si="52"/>
        <v>0</v>
      </c>
      <c r="S238" s="197">
        <v>0</v>
      </c>
      <c r="T238" s="198">
        <f t="shared" si="53"/>
        <v>0</v>
      </c>
      <c r="AR238" s="20" t="s">
        <v>147</v>
      </c>
      <c r="AT238" s="20" t="s">
        <v>174</v>
      </c>
      <c r="AU238" s="20" t="s">
        <v>77</v>
      </c>
      <c r="AY238" s="20" t="s">
        <v>130</v>
      </c>
      <c r="BE238" s="199">
        <f t="shared" si="54"/>
        <v>0</v>
      </c>
      <c r="BF238" s="199">
        <f t="shared" si="55"/>
        <v>0</v>
      </c>
      <c r="BG238" s="199">
        <f t="shared" si="56"/>
        <v>0</v>
      </c>
      <c r="BH238" s="199">
        <f t="shared" si="57"/>
        <v>0</v>
      </c>
      <c r="BI238" s="199">
        <f t="shared" si="58"/>
        <v>0</v>
      </c>
      <c r="BJ238" s="20" t="s">
        <v>77</v>
      </c>
      <c r="BK238" s="199">
        <f t="shared" si="59"/>
        <v>0</v>
      </c>
      <c r="BL238" s="20" t="s">
        <v>137</v>
      </c>
      <c r="BM238" s="20" t="s">
        <v>863</v>
      </c>
    </row>
    <row r="239" spans="2:65" s="1" customFormat="1" ht="16.5" customHeight="1">
      <c r="B239" s="37"/>
      <c r="C239" s="200" t="s">
        <v>603</v>
      </c>
      <c r="D239" s="200" t="s">
        <v>174</v>
      </c>
      <c r="E239" s="201" t="s">
        <v>864</v>
      </c>
      <c r="F239" s="202" t="s">
        <v>865</v>
      </c>
      <c r="G239" s="203" t="s">
        <v>182</v>
      </c>
      <c r="H239" s="204">
        <v>80</v>
      </c>
      <c r="I239" s="205"/>
      <c r="J239" s="206">
        <f t="shared" si="50"/>
        <v>0</v>
      </c>
      <c r="K239" s="202" t="s">
        <v>401</v>
      </c>
      <c r="L239" s="207"/>
      <c r="M239" s="208" t="s">
        <v>21</v>
      </c>
      <c r="N239" s="209" t="s">
        <v>40</v>
      </c>
      <c r="O239" s="38"/>
      <c r="P239" s="197">
        <f t="shared" si="51"/>
        <v>0</v>
      </c>
      <c r="Q239" s="197">
        <v>0</v>
      </c>
      <c r="R239" s="197">
        <f t="shared" si="52"/>
        <v>0</v>
      </c>
      <c r="S239" s="197">
        <v>0</v>
      </c>
      <c r="T239" s="198">
        <f t="shared" si="53"/>
        <v>0</v>
      </c>
      <c r="AR239" s="20" t="s">
        <v>147</v>
      </c>
      <c r="AT239" s="20" t="s">
        <v>174</v>
      </c>
      <c r="AU239" s="20" t="s">
        <v>77</v>
      </c>
      <c r="AY239" s="20" t="s">
        <v>130</v>
      </c>
      <c r="BE239" s="199">
        <f t="shared" si="54"/>
        <v>0</v>
      </c>
      <c r="BF239" s="199">
        <f t="shared" si="55"/>
        <v>0</v>
      </c>
      <c r="BG239" s="199">
        <f t="shared" si="56"/>
        <v>0</v>
      </c>
      <c r="BH239" s="199">
        <f t="shared" si="57"/>
        <v>0</v>
      </c>
      <c r="BI239" s="199">
        <f t="shared" si="58"/>
        <v>0</v>
      </c>
      <c r="BJ239" s="20" t="s">
        <v>77</v>
      </c>
      <c r="BK239" s="199">
        <f t="shared" si="59"/>
        <v>0</v>
      </c>
      <c r="BL239" s="20" t="s">
        <v>137</v>
      </c>
      <c r="BM239" s="20" t="s">
        <v>866</v>
      </c>
    </row>
    <row r="240" spans="2:65" s="1" customFormat="1" ht="16.5" customHeight="1">
      <c r="B240" s="37"/>
      <c r="C240" s="200" t="s">
        <v>867</v>
      </c>
      <c r="D240" s="200" t="s">
        <v>174</v>
      </c>
      <c r="E240" s="201" t="s">
        <v>868</v>
      </c>
      <c r="F240" s="202" t="s">
        <v>869</v>
      </c>
      <c r="G240" s="203" t="s">
        <v>182</v>
      </c>
      <c r="H240" s="204">
        <v>6</v>
      </c>
      <c r="I240" s="205"/>
      <c r="J240" s="206">
        <f t="shared" si="50"/>
        <v>0</v>
      </c>
      <c r="K240" s="202" t="s">
        <v>401</v>
      </c>
      <c r="L240" s="207"/>
      <c r="M240" s="208" t="s">
        <v>21</v>
      </c>
      <c r="N240" s="209" t="s">
        <v>40</v>
      </c>
      <c r="O240" s="38"/>
      <c r="P240" s="197">
        <f t="shared" si="51"/>
        <v>0</v>
      </c>
      <c r="Q240" s="197">
        <v>0</v>
      </c>
      <c r="R240" s="197">
        <f t="shared" si="52"/>
        <v>0</v>
      </c>
      <c r="S240" s="197">
        <v>0</v>
      </c>
      <c r="T240" s="198">
        <f t="shared" si="53"/>
        <v>0</v>
      </c>
      <c r="AR240" s="20" t="s">
        <v>147</v>
      </c>
      <c r="AT240" s="20" t="s">
        <v>174</v>
      </c>
      <c r="AU240" s="20" t="s">
        <v>77</v>
      </c>
      <c r="AY240" s="20" t="s">
        <v>130</v>
      </c>
      <c r="BE240" s="199">
        <f t="shared" si="54"/>
        <v>0</v>
      </c>
      <c r="BF240" s="199">
        <f t="shared" si="55"/>
        <v>0</v>
      </c>
      <c r="BG240" s="199">
        <f t="shared" si="56"/>
        <v>0</v>
      </c>
      <c r="BH240" s="199">
        <f t="shared" si="57"/>
        <v>0</v>
      </c>
      <c r="BI240" s="199">
        <f t="shared" si="58"/>
        <v>0</v>
      </c>
      <c r="BJ240" s="20" t="s">
        <v>77</v>
      </c>
      <c r="BK240" s="199">
        <f t="shared" si="59"/>
        <v>0</v>
      </c>
      <c r="BL240" s="20" t="s">
        <v>137</v>
      </c>
      <c r="BM240" s="20" t="s">
        <v>870</v>
      </c>
    </row>
    <row r="241" spans="2:65" s="1" customFormat="1" ht="16.5" customHeight="1">
      <c r="B241" s="37"/>
      <c r="C241" s="200" t="s">
        <v>606</v>
      </c>
      <c r="D241" s="200" t="s">
        <v>174</v>
      </c>
      <c r="E241" s="201" t="s">
        <v>871</v>
      </c>
      <c r="F241" s="202" t="s">
        <v>872</v>
      </c>
      <c r="G241" s="203" t="s">
        <v>182</v>
      </c>
      <c r="H241" s="204">
        <v>4</v>
      </c>
      <c r="I241" s="205"/>
      <c r="J241" s="206">
        <f t="shared" si="50"/>
        <v>0</v>
      </c>
      <c r="K241" s="202" t="s">
        <v>401</v>
      </c>
      <c r="L241" s="207"/>
      <c r="M241" s="208" t="s">
        <v>21</v>
      </c>
      <c r="N241" s="209" t="s">
        <v>40</v>
      </c>
      <c r="O241" s="38"/>
      <c r="P241" s="197">
        <f t="shared" si="51"/>
        <v>0</v>
      </c>
      <c r="Q241" s="197">
        <v>0</v>
      </c>
      <c r="R241" s="197">
        <f t="shared" si="52"/>
        <v>0</v>
      </c>
      <c r="S241" s="197">
        <v>0</v>
      </c>
      <c r="T241" s="198">
        <f t="shared" si="53"/>
        <v>0</v>
      </c>
      <c r="AR241" s="20" t="s">
        <v>147</v>
      </c>
      <c r="AT241" s="20" t="s">
        <v>174</v>
      </c>
      <c r="AU241" s="20" t="s">
        <v>77</v>
      </c>
      <c r="AY241" s="20" t="s">
        <v>130</v>
      </c>
      <c r="BE241" s="199">
        <f t="shared" si="54"/>
        <v>0</v>
      </c>
      <c r="BF241" s="199">
        <f t="shared" si="55"/>
        <v>0</v>
      </c>
      <c r="BG241" s="199">
        <f t="shared" si="56"/>
        <v>0</v>
      </c>
      <c r="BH241" s="199">
        <f t="shared" si="57"/>
        <v>0</v>
      </c>
      <c r="BI241" s="199">
        <f t="shared" si="58"/>
        <v>0</v>
      </c>
      <c r="BJ241" s="20" t="s">
        <v>77</v>
      </c>
      <c r="BK241" s="199">
        <f t="shared" si="59"/>
        <v>0</v>
      </c>
      <c r="BL241" s="20" t="s">
        <v>137</v>
      </c>
      <c r="BM241" s="20" t="s">
        <v>873</v>
      </c>
    </row>
    <row r="242" spans="2:65" s="1" customFormat="1" ht="16.5" customHeight="1">
      <c r="B242" s="37"/>
      <c r="C242" s="200" t="s">
        <v>874</v>
      </c>
      <c r="D242" s="200" t="s">
        <v>174</v>
      </c>
      <c r="E242" s="201" t="s">
        <v>875</v>
      </c>
      <c r="F242" s="202" t="s">
        <v>876</v>
      </c>
      <c r="G242" s="203" t="s">
        <v>182</v>
      </c>
      <c r="H242" s="204">
        <v>1</v>
      </c>
      <c r="I242" s="205"/>
      <c r="J242" s="206">
        <f t="shared" si="50"/>
        <v>0</v>
      </c>
      <c r="K242" s="202" t="s">
        <v>401</v>
      </c>
      <c r="L242" s="207"/>
      <c r="M242" s="208" t="s">
        <v>21</v>
      </c>
      <c r="N242" s="209" t="s">
        <v>40</v>
      </c>
      <c r="O242" s="38"/>
      <c r="P242" s="197">
        <f t="shared" si="51"/>
        <v>0</v>
      </c>
      <c r="Q242" s="197">
        <v>0</v>
      </c>
      <c r="R242" s="197">
        <f t="shared" si="52"/>
        <v>0</v>
      </c>
      <c r="S242" s="197">
        <v>0</v>
      </c>
      <c r="T242" s="198">
        <f t="shared" si="53"/>
        <v>0</v>
      </c>
      <c r="AR242" s="20" t="s">
        <v>147</v>
      </c>
      <c r="AT242" s="20" t="s">
        <v>174</v>
      </c>
      <c r="AU242" s="20" t="s">
        <v>77</v>
      </c>
      <c r="AY242" s="20" t="s">
        <v>130</v>
      </c>
      <c r="BE242" s="199">
        <f t="shared" si="54"/>
        <v>0</v>
      </c>
      <c r="BF242" s="199">
        <f t="shared" si="55"/>
        <v>0</v>
      </c>
      <c r="BG242" s="199">
        <f t="shared" si="56"/>
        <v>0</v>
      </c>
      <c r="BH242" s="199">
        <f t="shared" si="57"/>
        <v>0</v>
      </c>
      <c r="BI242" s="199">
        <f t="shared" si="58"/>
        <v>0</v>
      </c>
      <c r="BJ242" s="20" t="s">
        <v>77</v>
      </c>
      <c r="BK242" s="199">
        <f t="shared" si="59"/>
        <v>0</v>
      </c>
      <c r="BL242" s="20" t="s">
        <v>137</v>
      </c>
      <c r="BM242" s="20" t="s">
        <v>877</v>
      </c>
    </row>
    <row r="243" spans="2:65" s="1" customFormat="1" ht="16.5" customHeight="1">
      <c r="B243" s="37"/>
      <c r="C243" s="200" t="s">
        <v>610</v>
      </c>
      <c r="D243" s="200" t="s">
        <v>174</v>
      </c>
      <c r="E243" s="201" t="s">
        <v>878</v>
      </c>
      <c r="F243" s="202" t="s">
        <v>879</v>
      </c>
      <c r="G243" s="203" t="s">
        <v>182</v>
      </c>
      <c r="H243" s="204">
        <v>1</v>
      </c>
      <c r="I243" s="205"/>
      <c r="J243" s="206">
        <f t="shared" si="50"/>
        <v>0</v>
      </c>
      <c r="K243" s="202" t="s">
        <v>401</v>
      </c>
      <c r="L243" s="207"/>
      <c r="M243" s="208" t="s">
        <v>21</v>
      </c>
      <c r="N243" s="209" t="s">
        <v>40</v>
      </c>
      <c r="O243" s="38"/>
      <c r="P243" s="197">
        <f t="shared" si="51"/>
        <v>0</v>
      </c>
      <c r="Q243" s="197">
        <v>0</v>
      </c>
      <c r="R243" s="197">
        <f t="shared" si="52"/>
        <v>0</v>
      </c>
      <c r="S243" s="197">
        <v>0</v>
      </c>
      <c r="T243" s="198">
        <f t="shared" si="53"/>
        <v>0</v>
      </c>
      <c r="AR243" s="20" t="s">
        <v>147</v>
      </c>
      <c r="AT243" s="20" t="s">
        <v>174</v>
      </c>
      <c r="AU243" s="20" t="s">
        <v>77</v>
      </c>
      <c r="AY243" s="20" t="s">
        <v>130</v>
      </c>
      <c r="BE243" s="199">
        <f t="shared" si="54"/>
        <v>0</v>
      </c>
      <c r="BF243" s="199">
        <f t="shared" si="55"/>
        <v>0</v>
      </c>
      <c r="BG243" s="199">
        <f t="shared" si="56"/>
        <v>0</v>
      </c>
      <c r="BH243" s="199">
        <f t="shared" si="57"/>
        <v>0</v>
      </c>
      <c r="BI243" s="199">
        <f t="shared" si="58"/>
        <v>0</v>
      </c>
      <c r="BJ243" s="20" t="s">
        <v>77</v>
      </c>
      <c r="BK243" s="199">
        <f t="shared" si="59"/>
        <v>0</v>
      </c>
      <c r="BL243" s="20" t="s">
        <v>137</v>
      </c>
      <c r="BM243" s="20" t="s">
        <v>880</v>
      </c>
    </row>
    <row r="244" spans="2:65" s="1" customFormat="1" ht="16.5" customHeight="1">
      <c r="B244" s="37"/>
      <c r="C244" s="200" t="s">
        <v>881</v>
      </c>
      <c r="D244" s="200" t="s">
        <v>174</v>
      </c>
      <c r="E244" s="201" t="s">
        <v>882</v>
      </c>
      <c r="F244" s="202" t="s">
        <v>883</v>
      </c>
      <c r="G244" s="203" t="s">
        <v>182</v>
      </c>
      <c r="H244" s="204">
        <v>1</v>
      </c>
      <c r="I244" s="205"/>
      <c r="J244" s="206">
        <f t="shared" si="50"/>
        <v>0</v>
      </c>
      <c r="K244" s="202" t="s">
        <v>401</v>
      </c>
      <c r="L244" s="207"/>
      <c r="M244" s="208" t="s">
        <v>21</v>
      </c>
      <c r="N244" s="209" t="s">
        <v>40</v>
      </c>
      <c r="O244" s="38"/>
      <c r="P244" s="197">
        <f t="shared" si="51"/>
        <v>0</v>
      </c>
      <c r="Q244" s="197">
        <v>0</v>
      </c>
      <c r="R244" s="197">
        <f t="shared" si="52"/>
        <v>0</v>
      </c>
      <c r="S244" s="197">
        <v>0</v>
      </c>
      <c r="T244" s="198">
        <f t="shared" si="53"/>
        <v>0</v>
      </c>
      <c r="AR244" s="20" t="s">
        <v>147</v>
      </c>
      <c r="AT244" s="20" t="s">
        <v>174</v>
      </c>
      <c r="AU244" s="20" t="s">
        <v>77</v>
      </c>
      <c r="AY244" s="20" t="s">
        <v>130</v>
      </c>
      <c r="BE244" s="199">
        <f t="shared" si="54"/>
        <v>0</v>
      </c>
      <c r="BF244" s="199">
        <f t="shared" si="55"/>
        <v>0</v>
      </c>
      <c r="BG244" s="199">
        <f t="shared" si="56"/>
        <v>0</v>
      </c>
      <c r="BH244" s="199">
        <f t="shared" si="57"/>
        <v>0</v>
      </c>
      <c r="BI244" s="199">
        <f t="shared" si="58"/>
        <v>0</v>
      </c>
      <c r="BJ244" s="20" t="s">
        <v>77</v>
      </c>
      <c r="BK244" s="199">
        <f t="shared" si="59"/>
        <v>0</v>
      </c>
      <c r="BL244" s="20" t="s">
        <v>137</v>
      </c>
      <c r="BM244" s="20" t="s">
        <v>884</v>
      </c>
    </row>
    <row r="245" spans="2:65" s="1" customFormat="1" ht="25.5" customHeight="1">
      <c r="B245" s="37"/>
      <c r="C245" s="200" t="s">
        <v>613</v>
      </c>
      <c r="D245" s="200" t="s">
        <v>174</v>
      </c>
      <c r="E245" s="201" t="s">
        <v>885</v>
      </c>
      <c r="F245" s="202" t="s">
        <v>886</v>
      </c>
      <c r="G245" s="203" t="s">
        <v>182</v>
      </c>
      <c r="H245" s="204">
        <v>1</v>
      </c>
      <c r="I245" s="205"/>
      <c r="J245" s="206">
        <f t="shared" si="50"/>
        <v>0</v>
      </c>
      <c r="K245" s="202" t="s">
        <v>401</v>
      </c>
      <c r="L245" s="207"/>
      <c r="M245" s="208" t="s">
        <v>21</v>
      </c>
      <c r="N245" s="209" t="s">
        <v>40</v>
      </c>
      <c r="O245" s="38"/>
      <c r="P245" s="197">
        <f t="shared" si="51"/>
        <v>0</v>
      </c>
      <c r="Q245" s="197">
        <v>0</v>
      </c>
      <c r="R245" s="197">
        <f t="shared" si="52"/>
        <v>0</v>
      </c>
      <c r="S245" s="197">
        <v>0</v>
      </c>
      <c r="T245" s="198">
        <f t="shared" si="53"/>
        <v>0</v>
      </c>
      <c r="AR245" s="20" t="s">
        <v>147</v>
      </c>
      <c r="AT245" s="20" t="s">
        <v>174</v>
      </c>
      <c r="AU245" s="20" t="s">
        <v>77</v>
      </c>
      <c r="AY245" s="20" t="s">
        <v>130</v>
      </c>
      <c r="BE245" s="199">
        <f t="shared" si="54"/>
        <v>0</v>
      </c>
      <c r="BF245" s="199">
        <f t="shared" si="55"/>
        <v>0</v>
      </c>
      <c r="BG245" s="199">
        <f t="shared" si="56"/>
        <v>0</v>
      </c>
      <c r="BH245" s="199">
        <f t="shared" si="57"/>
        <v>0</v>
      </c>
      <c r="BI245" s="199">
        <f t="shared" si="58"/>
        <v>0</v>
      </c>
      <c r="BJ245" s="20" t="s">
        <v>77</v>
      </c>
      <c r="BK245" s="199">
        <f t="shared" si="59"/>
        <v>0</v>
      </c>
      <c r="BL245" s="20" t="s">
        <v>137</v>
      </c>
      <c r="BM245" s="20" t="s">
        <v>887</v>
      </c>
    </row>
    <row r="246" spans="2:65" s="1" customFormat="1" ht="16.5" customHeight="1">
      <c r="B246" s="37"/>
      <c r="C246" s="200" t="s">
        <v>888</v>
      </c>
      <c r="D246" s="200" t="s">
        <v>174</v>
      </c>
      <c r="E246" s="201" t="s">
        <v>889</v>
      </c>
      <c r="F246" s="202" t="s">
        <v>890</v>
      </c>
      <c r="G246" s="203" t="s">
        <v>182</v>
      </c>
      <c r="H246" s="204">
        <v>2</v>
      </c>
      <c r="I246" s="205"/>
      <c r="J246" s="206">
        <f t="shared" si="50"/>
        <v>0</v>
      </c>
      <c r="K246" s="202" t="s">
        <v>401</v>
      </c>
      <c r="L246" s="207"/>
      <c r="M246" s="208" t="s">
        <v>21</v>
      </c>
      <c r="N246" s="209" t="s">
        <v>40</v>
      </c>
      <c r="O246" s="38"/>
      <c r="P246" s="197">
        <f t="shared" si="51"/>
        <v>0</v>
      </c>
      <c r="Q246" s="197">
        <v>0</v>
      </c>
      <c r="R246" s="197">
        <f t="shared" si="52"/>
        <v>0</v>
      </c>
      <c r="S246" s="197">
        <v>0</v>
      </c>
      <c r="T246" s="198">
        <f t="shared" si="53"/>
        <v>0</v>
      </c>
      <c r="AR246" s="20" t="s">
        <v>147</v>
      </c>
      <c r="AT246" s="20" t="s">
        <v>174</v>
      </c>
      <c r="AU246" s="20" t="s">
        <v>77</v>
      </c>
      <c r="AY246" s="20" t="s">
        <v>130</v>
      </c>
      <c r="BE246" s="199">
        <f t="shared" si="54"/>
        <v>0</v>
      </c>
      <c r="BF246" s="199">
        <f t="shared" si="55"/>
        <v>0</v>
      </c>
      <c r="BG246" s="199">
        <f t="shared" si="56"/>
        <v>0</v>
      </c>
      <c r="BH246" s="199">
        <f t="shared" si="57"/>
        <v>0</v>
      </c>
      <c r="BI246" s="199">
        <f t="shared" si="58"/>
        <v>0</v>
      </c>
      <c r="BJ246" s="20" t="s">
        <v>77</v>
      </c>
      <c r="BK246" s="199">
        <f t="shared" si="59"/>
        <v>0</v>
      </c>
      <c r="BL246" s="20" t="s">
        <v>137</v>
      </c>
      <c r="BM246" s="20" t="s">
        <v>891</v>
      </c>
    </row>
    <row r="247" spans="2:65" s="1" customFormat="1" ht="16.5" customHeight="1">
      <c r="B247" s="37"/>
      <c r="C247" s="200" t="s">
        <v>617</v>
      </c>
      <c r="D247" s="200" t="s">
        <v>174</v>
      </c>
      <c r="E247" s="201" t="s">
        <v>892</v>
      </c>
      <c r="F247" s="202" t="s">
        <v>893</v>
      </c>
      <c r="G247" s="203" t="s">
        <v>182</v>
      </c>
      <c r="H247" s="204">
        <v>1</v>
      </c>
      <c r="I247" s="205"/>
      <c r="J247" s="206">
        <f t="shared" si="50"/>
        <v>0</v>
      </c>
      <c r="K247" s="202" t="s">
        <v>401</v>
      </c>
      <c r="L247" s="207"/>
      <c r="M247" s="208" t="s">
        <v>21</v>
      </c>
      <c r="N247" s="209" t="s">
        <v>40</v>
      </c>
      <c r="O247" s="38"/>
      <c r="P247" s="197">
        <f t="shared" si="51"/>
        <v>0</v>
      </c>
      <c r="Q247" s="197">
        <v>0</v>
      </c>
      <c r="R247" s="197">
        <f t="shared" si="52"/>
        <v>0</v>
      </c>
      <c r="S247" s="197">
        <v>0</v>
      </c>
      <c r="T247" s="198">
        <f t="shared" si="53"/>
        <v>0</v>
      </c>
      <c r="AR247" s="20" t="s">
        <v>147</v>
      </c>
      <c r="AT247" s="20" t="s">
        <v>174</v>
      </c>
      <c r="AU247" s="20" t="s">
        <v>77</v>
      </c>
      <c r="AY247" s="20" t="s">
        <v>130</v>
      </c>
      <c r="BE247" s="199">
        <f t="shared" si="54"/>
        <v>0</v>
      </c>
      <c r="BF247" s="199">
        <f t="shared" si="55"/>
        <v>0</v>
      </c>
      <c r="BG247" s="199">
        <f t="shared" si="56"/>
        <v>0</v>
      </c>
      <c r="BH247" s="199">
        <f t="shared" si="57"/>
        <v>0</v>
      </c>
      <c r="BI247" s="199">
        <f t="shared" si="58"/>
        <v>0</v>
      </c>
      <c r="BJ247" s="20" t="s">
        <v>77</v>
      </c>
      <c r="BK247" s="199">
        <f t="shared" si="59"/>
        <v>0</v>
      </c>
      <c r="BL247" s="20" t="s">
        <v>137</v>
      </c>
      <c r="BM247" s="20" t="s">
        <v>894</v>
      </c>
    </row>
    <row r="248" spans="2:65" s="1" customFormat="1" ht="25.5" customHeight="1">
      <c r="B248" s="37"/>
      <c r="C248" s="200" t="s">
        <v>895</v>
      </c>
      <c r="D248" s="200" t="s">
        <v>174</v>
      </c>
      <c r="E248" s="201" t="s">
        <v>896</v>
      </c>
      <c r="F248" s="202" t="s">
        <v>897</v>
      </c>
      <c r="G248" s="203" t="s">
        <v>177</v>
      </c>
      <c r="H248" s="204">
        <v>160</v>
      </c>
      <c r="I248" s="205"/>
      <c r="J248" s="206">
        <f t="shared" si="50"/>
        <v>0</v>
      </c>
      <c r="K248" s="202" t="s">
        <v>401</v>
      </c>
      <c r="L248" s="207"/>
      <c r="M248" s="208" t="s">
        <v>21</v>
      </c>
      <c r="N248" s="209" t="s">
        <v>40</v>
      </c>
      <c r="O248" s="38"/>
      <c r="P248" s="197">
        <f t="shared" si="51"/>
        <v>0</v>
      </c>
      <c r="Q248" s="197">
        <v>0</v>
      </c>
      <c r="R248" s="197">
        <f t="shared" si="52"/>
        <v>0</v>
      </c>
      <c r="S248" s="197">
        <v>0</v>
      </c>
      <c r="T248" s="198">
        <f t="shared" si="53"/>
        <v>0</v>
      </c>
      <c r="AR248" s="20" t="s">
        <v>147</v>
      </c>
      <c r="AT248" s="20" t="s">
        <v>174</v>
      </c>
      <c r="AU248" s="20" t="s">
        <v>77</v>
      </c>
      <c r="AY248" s="20" t="s">
        <v>130</v>
      </c>
      <c r="BE248" s="199">
        <f t="shared" si="54"/>
        <v>0</v>
      </c>
      <c r="BF248" s="199">
        <f t="shared" si="55"/>
        <v>0</v>
      </c>
      <c r="BG248" s="199">
        <f t="shared" si="56"/>
        <v>0</v>
      </c>
      <c r="BH248" s="199">
        <f t="shared" si="57"/>
        <v>0</v>
      </c>
      <c r="BI248" s="199">
        <f t="shared" si="58"/>
        <v>0</v>
      </c>
      <c r="BJ248" s="20" t="s">
        <v>77</v>
      </c>
      <c r="BK248" s="199">
        <f t="shared" si="59"/>
        <v>0</v>
      </c>
      <c r="BL248" s="20" t="s">
        <v>137</v>
      </c>
      <c r="BM248" s="20" t="s">
        <v>898</v>
      </c>
    </row>
    <row r="249" spans="2:65" s="1" customFormat="1" ht="16.5" customHeight="1">
      <c r="B249" s="37"/>
      <c r="C249" s="200" t="s">
        <v>620</v>
      </c>
      <c r="D249" s="200" t="s">
        <v>174</v>
      </c>
      <c r="E249" s="201" t="s">
        <v>899</v>
      </c>
      <c r="F249" s="202" t="s">
        <v>900</v>
      </c>
      <c r="G249" s="203" t="s">
        <v>182</v>
      </c>
      <c r="H249" s="204">
        <v>4</v>
      </c>
      <c r="I249" s="205"/>
      <c r="J249" s="206">
        <f t="shared" si="50"/>
        <v>0</v>
      </c>
      <c r="K249" s="202" t="s">
        <v>401</v>
      </c>
      <c r="L249" s="207"/>
      <c r="M249" s="208" t="s">
        <v>21</v>
      </c>
      <c r="N249" s="209" t="s">
        <v>40</v>
      </c>
      <c r="O249" s="38"/>
      <c r="P249" s="197">
        <f t="shared" si="51"/>
        <v>0</v>
      </c>
      <c r="Q249" s="197">
        <v>0</v>
      </c>
      <c r="R249" s="197">
        <f t="shared" si="52"/>
        <v>0</v>
      </c>
      <c r="S249" s="197">
        <v>0</v>
      </c>
      <c r="T249" s="198">
        <f t="shared" si="53"/>
        <v>0</v>
      </c>
      <c r="AR249" s="20" t="s">
        <v>147</v>
      </c>
      <c r="AT249" s="20" t="s">
        <v>174</v>
      </c>
      <c r="AU249" s="20" t="s">
        <v>77</v>
      </c>
      <c r="AY249" s="20" t="s">
        <v>130</v>
      </c>
      <c r="BE249" s="199">
        <f t="shared" si="54"/>
        <v>0</v>
      </c>
      <c r="BF249" s="199">
        <f t="shared" si="55"/>
        <v>0</v>
      </c>
      <c r="BG249" s="199">
        <f t="shared" si="56"/>
        <v>0</v>
      </c>
      <c r="BH249" s="199">
        <f t="shared" si="57"/>
        <v>0</v>
      </c>
      <c r="BI249" s="199">
        <f t="shared" si="58"/>
        <v>0</v>
      </c>
      <c r="BJ249" s="20" t="s">
        <v>77</v>
      </c>
      <c r="BK249" s="199">
        <f t="shared" si="59"/>
        <v>0</v>
      </c>
      <c r="BL249" s="20" t="s">
        <v>137</v>
      </c>
      <c r="BM249" s="20" t="s">
        <v>901</v>
      </c>
    </row>
    <row r="250" spans="2:65" s="1" customFormat="1" ht="16.5" customHeight="1">
      <c r="B250" s="37"/>
      <c r="C250" s="200" t="s">
        <v>902</v>
      </c>
      <c r="D250" s="200" t="s">
        <v>174</v>
      </c>
      <c r="E250" s="201" t="s">
        <v>903</v>
      </c>
      <c r="F250" s="202" t="s">
        <v>904</v>
      </c>
      <c r="G250" s="203" t="s">
        <v>177</v>
      </c>
      <c r="H250" s="204">
        <v>110</v>
      </c>
      <c r="I250" s="205"/>
      <c r="J250" s="206">
        <f t="shared" si="50"/>
        <v>0</v>
      </c>
      <c r="K250" s="202" t="s">
        <v>401</v>
      </c>
      <c r="L250" s="207"/>
      <c r="M250" s="208" t="s">
        <v>21</v>
      </c>
      <c r="N250" s="209" t="s">
        <v>40</v>
      </c>
      <c r="O250" s="38"/>
      <c r="P250" s="197">
        <f t="shared" si="51"/>
        <v>0</v>
      </c>
      <c r="Q250" s="197">
        <v>0</v>
      </c>
      <c r="R250" s="197">
        <f t="shared" si="52"/>
        <v>0</v>
      </c>
      <c r="S250" s="197">
        <v>0</v>
      </c>
      <c r="T250" s="198">
        <f t="shared" si="53"/>
        <v>0</v>
      </c>
      <c r="AR250" s="20" t="s">
        <v>147</v>
      </c>
      <c r="AT250" s="20" t="s">
        <v>174</v>
      </c>
      <c r="AU250" s="20" t="s">
        <v>77</v>
      </c>
      <c r="AY250" s="20" t="s">
        <v>130</v>
      </c>
      <c r="BE250" s="199">
        <f t="shared" si="54"/>
        <v>0</v>
      </c>
      <c r="BF250" s="199">
        <f t="shared" si="55"/>
        <v>0</v>
      </c>
      <c r="BG250" s="199">
        <f t="shared" si="56"/>
        <v>0</v>
      </c>
      <c r="BH250" s="199">
        <f t="shared" si="57"/>
        <v>0</v>
      </c>
      <c r="BI250" s="199">
        <f t="shared" si="58"/>
        <v>0</v>
      </c>
      <c r="BJ250" s="20" t="s">
        <v>77</v>
      </c>
      <c r="BK250" s="199">
        <f t="shared" si="59"/>
        <v>0</v>
      </c>
      <c r="BL250" s="20" t="s">
        <v>137</v>
      </c>
      <c r="BM250" s="20" t="s">
        <v>905</v>
      </c>
    </row>
    <row r="251" spans="2:65" s="1" customFormat="1" ht="25.5" customHeight="1">
      <c r="B251" s="37"/>
      <c r="C251" s="200" t="s">
        <v>624</v>
      </c>
      <c r="D251" s="200" t="s">
        <v>174</v>
      </c>
      <c r="E251" s="201" t="s">
        <v>906</v>
      </c>
      <c r="F251" s="202" t="s">
        <v>907</v>
      </c>
      <c r="G251" s="203" t="s">
        <v>182</v>
      </c>
      <c r="H251" s="204">
        <v>2</v>
      </c>
      <c r="I251" s="205"/>
      <c r="J251" s="206">
        <f t="shared" si="50"/>
        <v>0</v>
      </c>
      <c r="K251" s="202" t="s">
        <v>401</v>
      </c>
      <c r="L251" s="207"/>
      <c r="M251" s="208" t="s">
        <v>21</v>
      </c>
      <c r="N251" s="209" t="s">
        <v>40</v>
      </c>
      <c r="O251" s="38"/>
      <c r="P251" s="197">
        <f t="shared" si="51"/>
        <v>0</v>
      </c>
      <c r="Q251" s="197">
        <v>0</v>
      </c>
      <c r="R251" s="197">
        <f t="shared" si="52"/>
        <v>0</v>
      </c>
      <c r="S251" s="197">
        <v>0</v>
      </c>
      <c r="T251" s="198">
        <f t="shared" si="53"/>
        <v>0</v>
      </c>
      <c r="AR251" s="20" t="s">
        <v>147</v>
      </c>
      <c r="AT251" s="20" t="s">
        <v>174</v>
      </c>
      <c r="AU251" s="20" t="s">
        <v>77</v>
      </c>
      <c r="AY251" s="20" t="s">
        <v>130</v>
      </c>
      <c r="BE251" s="199">
        <f t="shared" si="54"/>
        <v>0</v>
      </c>
      <c r="BF251" s="199">
        <f t="shared" si="55"/>
        <v>0</v>
      </c>
      <c r="BG251" s="199">
        <f t="shared" si="56"/>
        <v>0</v>
      </c>
      <c r="BH251" s="199">
        <f t="shared" si="57"/>
        <v>0</v>
      </c>
      <c r="BI251" s="199">
        <f t="shared" si="58"/>
        <v>0</v>
      </c>
      <c r="BJ251" s="20" t="s">
        <v>77</v>
      </c>
      <c r="BK251" s="199">
        <f t="shared" si="59"/>
        <v>0</v>
      </c>
      <c r="BL251" s="20" t="s">
        <v>137</v>
      </c>
      <c r="BM251" s="20" t="s">
        <v>908</v>
      </c>
    </row>
    <row r="252" spans="2:65" s="1" customFormat="1" ht="25.5" customHeight="1">
      <c r="B252" s="37"/>
      <c r="C252" s="200" t="s">
        <v>909</v>
      </c>
      <c r="D252" s="200" t="s">
        <v>174</v>
      </c>
      <c r="E252" s="201" t="s">
        <v>910</v>
      </c>
      <c r="F252" s="202" t="s">
        <v>911</v>
      </c>
      <c r="G252" s="203" t="s">
        <v>182</v>
      </c>
      <c r="H252" s="204">
        <v>1</v>
      </c>
      <c r="I252" s="205"/>
      <c r="J252" s="206">
        <f t="shared" si="50"/>
        <v>0</v>
      </c>
      <c r="K252" s="202" t="s">
        <v>401</v>
      </c>
      <c r="L252" s="207"/>
      <c r="M252" s="208" t="s">
        <v>21</v>
      </c>
      <c r="N252" s="209" t="s">
        <v>40</v>
      </c>
      <c r="O252" s="38"/>
      <c r="P252" s="197">
        <f t="shared" si="51"/>
        <v>0</v>
      </c>
      <c r="Q252" s="197">
        <v>0</v>
      </c>
      <c r="R252" s="197">
        <f t="shared" si="52"/>
        <v>0</v>
      </c>
      <c r="S252" s="197">
        <v>0</v>
      </c>
      <c r="T252" s="198">
        <f t="shared" si="53"/>
        <v>0</v>
      </c>
      <c r="AR252" s="20" t="s">
        <v>147</v>
      </c>
      <c r="AT252" s="20" t="s">
        <v>174</v>
      </c>
      <c r="AU252" s="20" t="s">
        <v>77</v>
      </c>
      <c r="AY252" s="20" t="s">
        <v>130</v>
      </c>
      <c r="BE252" s="199">
        <f t="shared" si="54"/>
        <v>0</v>
      </c>
      <c r="BF252" s="199">
        <f t="shared" si="55"/>
        <v>0</v>
      </c>
      <c r="BG252" s="199">
        <f t="shared" si="56"/>
        <v>0</v>
      </c>
      <c r="BH252" s="199">
        <f t="shared" si="57"/>
        <v>0</v>
      </c>
      <c r="BI252" s="199">
        <f t="shared" si="58"/>
        <v>0</v>
      </c>
      <c r="BJ252" s="20" t="s">
        <v>77</v>
      </c>
      <c r="BK252" s="199">
        <f t="shared" si="59"/>
        <v>0</v>
      </c>
      <c r="BL252" s="20" t="s">
        <v>137</v>
      </c>
      <c r="BM252" s="20" t="s">
        <v>912</v>
      </c>
    </row>
    <row r="253" spans="2:65" s="1" customFormat="1" ht="25.5" customHeight="1">
      <c r="B253" s="37"/>
      <c r="C253" s="188" t="s">
        <v>627</v>
      </c>
      <c r="D253" s="188" t="s">
        <v>132</v>
      </c>
      <c r="E253" s="189" t="s">
        <v>913</v>
      </c>
      <c r="F253" s="190" t="s">
        <v>914</v>
      </c>
      <c r="G253" s="191" t="s">
        <v>182</v>
      </c>
      <c r="H253" s="192">
        <v>1</v>
      </c>
      <c r="I253" s="193"/>
      <c r="J253" s="194">
        <f t="shared" si="50"/>
        <v>0</v>
      </c>
      <c r="K253" s="190" t="s">
        <v>401</v>
      </c>
      <c r="L253" s="57"/>
      <c r="M253" s="195" t="s">
        <v>21</v>
      </c>
      <c r="N253" s="196" t="s">
        <v>40</v>
      </c>
      <c r="O253" s="38"/>
      <c r="P253" s="197">
        <f t="shared" si="51"/>
        <v>0</v>
      </c>
      <c r="Q253" s="197">
        <v>0</v>
      </c>
      <c r="R253" s="197">
        <f t="shared" si="52"/>
        <v>0</v>
      </c>
      <c r="S253" s="197">
        <v>0</v>
      </c>
      <c r="T253" s="198">
        <f t="shared" si="53"/>
        <v>0</v>
      </c>
      <c r="AR253" s="20" t="s">
        <v>137</v>
      </c>
      <c r="AT253" s="20" t="s">
        <v>132</v>
      </c>
      <c r="AU253" s="20" t="s">
        <v>77</v>
      </c>
      <c r="AY253" s="20" t="s">
        <v>130</v>
      </c>
      <c r="BE253" s="199">
        <f t="shared" si="54"/>
        <v>0</v>
      </c>
      <c r="BF253" s="199">
        <f t="shared" si="55"/>
        <v>0</v>
      </c>
      <c r="BG253" s="199">
        <f t="shared" si="56"/>
        <v>0</v>
      </c>
      <c r="BH253" s="199">
        <f t="shared" si="57"/>
        <v>0</v>
      </c>
      <c r="BI253" s="199">
        <f t="shared" si="58"/>
        <v>0</v>
      </c>
      <c r="BJ253" s="20" t="s">
        <v>77</v>
      </c>
      <c r="BK253" s="199">
        <f t="shared" si="59"/>
        <v>0</v>
      </c>
      <c r="BL253" s="20" t="s">
        <v>137</v>
      </c>
      <c r="BM253" s="20" t="s">
        <v>915</v>
      </c>
    </row>
    <row r="254" spans="2:65" s="1" customFormat="1" ht="38.25" customHeight="1">
      <c r="B254" s="37"/>
      <c r="C254" s="188" t="s">
        <v>916</v>
      </c>
      <c r="D254" s="188" t="s">
        <v>132</v>
      </c>
      <c r="E254" s="189" t="s">
        <v>917</v>
      </c>
      <c r="F254" s="190" t="s">
        <v>918</v>
      </c>
      <c r="G254" s="191" t="s">
        <v>182</v>
      </c>
      <c r="H254" s="192">
        <v>5</v>
      </c>
      <c r="I254" s="193"/>
      <c r="J254" s="194">
        <f t="shared" si="50"/>
        <v>0</v>
      </c>
      <c r="K254" s="190" t="s">
        <v>401</v>
      </c>
      <c r="L254" s="57"/>
      <c r="M254" s="195" t="s">
        <v>21</v>
      </c>
      <c r="N254" s="196" t="s">
        <v>40</v>
      </c>
      <c r="O254" s="38"/>
      <c r="P254" s="197">
        <f t="shared" si="51"/>
        <v>0</v>
      </c>
      <c r="Q254" s="197">
        <v>0</v>
      </c>
      <c r="R254" s="197">
        <f t="shared" si="52"/>
        <v>0</v>
      </c>
      <c r="S254" s="197">
        <v>0</v>
      </c>
      <c r="T254" s="198">
        <f t="shared" si="53"/>
        <v>0</v>
      </c>
      <c r="AR254" s="20" t="s">
        <v>137</v>
      </c>
      <c r="AT254" s="20" t="s">
        <v>132</v>
      </c>
      <c r="AU254" s="20" t="s">
        <v>77</v>
      </c>
      <c r="AY254" s="20" t="s">
        <v>130</v>
      </c>
      <c r="BE254" s="199">
        <f t="shared" si="54"/>
        <v>0</v>
      </c>
      <c r="BF254" s="199">
        <f t="shared" si="55"/>
        <v>0</v>
      </c>
      <c r="BG254" s="199">
        <f t="shared" si="56"/>
        <v>0</v>
      </c>
      <c r="BH254" s="199">
        <f t="shared" si="57"/>
        <v>0</v>
      </c>
      <c r="BI254" s="199">
        <f t="shared" si="58"/>
        <v>0</v>
      </c>
      <c r="BJ254" s="20" t="s">
        <v>77</v>
      </c>
      <c r="BK254" s="199">
        <f t="shared" si="59"/>
        <v>0</v>
      </c>
      <c r="BL254" s="20" t="s">
        <v>137</v>
      </c>
      <c r="BM254" s="20" t="s">
        <v>919</v>
      </c>
    </row>
    <row r="255" spans="2:65" s="1" customFormat="1" ht="25.5" customHeight="1">
      <c r="B255" s="37"/>
      <c r="C255" s="188" t="s">
        <v>631</v>
      </c>
      <c r="D255" s="188" t="s">
        <v>132</v>
      </c>
      <c r="E255" s="189" t="s">
        <v>920</v>
      </c>
      <c r="F255" s="190" t="s">
        <v>921</v>
      </c>
      <c r="G255" s="191" t="s">
        <v>182</v>
      </c>
      <c r="H255" s="192">
        <v>5</v>
      </c>
      <c r="I255" s="193"/>
      <c r="J255" s="194">
        <f t="shared" si="50"/>
        <v>0</v>
      </c>
      <c r="K255" s="190" t="s">
        <v>401</v>
      </c>
      <c r="L255" s="57"/>
      <c r="M255" s="195" t="s">
        <v>21</v>
      </c>
      <c r="N255" s="196" t="s">
        <v>40</v>
      </c>
      <c r="O255" s="38"/>
      <c r="P255" s="197">
        <f t="shared" si="51"/>
        <v>0</v>
      </c>
      <c r="Q255" s="197">
        <v>0</v>
      </c>
      <c r="R255" s="197">
        <f t="shared" si="52"/>
        <v>0</v>
      </c>
      <c r="S255" s="197">
        <v>0</v>
      </c>
      <c r="T255" s="198">
        <f t="shared" si="53"/>
        <v>0</v>
      </c>
      <c r="AR255" s="20" t="s">
        <v>137</v>
      </c>
      <c r="AT255" s="20" t="s">
        <v>132</v>
      </c>
      <c r="AU255" s="20" t="s">
        <v>77</v>
      </c>
      <c r="AY255" s="20" t="s">
        <v>130</v>
      </c>
      <c r="BE255" s="199">
        <f t="shared" si="54"/>
        <v>0</v>
      </c>
      <c r="BF255" s="199">
        <f t="shared" si="55"/>
        <v>0</v>
      </c>
      <c r="BG255" s="199">
        <f t="shared" si="56"/>
        <v>0</v>
      </c>
      <c r="BH255" s="199">
        <f t="shared" si="57"/>
        <v>0</v>
      </c>
      <c r="BI255" s="199">
        <f t="shared" si="58"/>
        <v>0</v>
      </c>
      <c r="BJ255" s="20" t="s">
        <v>77</v>
      </c>
      <c r="BK255" s="199">
        <f t="shared" si="59"/>
        <v>0</v>
      </c>
      <c r="BL255" s="20" t="s">
        <v>137</v>
      </c>
      <c r="BM255" s="20" t="s">
        <v>922</v>
      </c>
    </row>
    <row r="256" spans="2:65" s="1" customFormat="1" ht="25.5" customHeight="1">
      <c r="B256" s="37"/>
      <c r="C256" s="188" t="s">
        <v>923</v>
      </c>
      <c r="D256" s="188" t="s">
        <v>132</v>
      </c>
      <c r="E256" s="189" t="s">
        <v>924</v>
      </c>
      <c r="F256" s="190" t="s">
        <v>925</v>
      </c>
      <c r="G256" s="191" t="s">
        <v>182</v>
      </c>
      <c r="H256" s="192">
        <v>21</v>
      </c>
      <c r="I256" s="193"/>
      <c r="J256" s="194">
        <f t="shared" si="50"/>
        <v>0</v>
      </c>
      <c r="K256" s="190" t="s">
        <v>401</v>
      </c>
      <c r="L256" s="57"/>
      <c r="M256" s="195" t="s">
        <v>21</v>
      </c>
      <c r="N256" s="196" t="s">
        <v>40</v>
      </c>
      <c r="O256" s="38"/>
      <c r="P256" s="197">
        <f t="shared" si="51"/>
        <v>0</v>
      </c>
      <c r="Q256" s="197">
        <v>0</v>
      </c>
      <c r="R256" s="197">
        <f t="shared" si="52"/>
        <v>0</v>
      </c>
      <c r="S256" s="197">
        <v>0</v>
      </c>
      <c r="T256" s="198">
        <f t="shared" si="53"/>
        <v>0</v>
      </c>
      <c r="AR256" s="20" t="s">
        <v>137</v>
      </c>
      <c r="AT256" s="20" t="s">
        <v>132</v>
      </c>
      <c r="AU256" s="20" t="s">
        <v>77</v>
      </c>
      <c r="AY256" s="20" t="s">
        <v>130</v>
      </c>
      <c r="BE256" s="199">
        <f t="shared" si="54"/>
        <v>0</v>
      </c>
      <c r="BF256" s="199">
        <f t="shared" si="55"/>
        <v>0</v>
      </c>
      <c r="BG256" s="199">
        <f t="shared" si="56"/>
        <v>0</v>
      </c>
      <c r="BH256" s="199">
        <f t="shared" si="57"/>
        <v>0</v>
      </c>
      <c r="BI256" s="199">
        <f t="shared" si="58"/>
        <v>0</v>
      </c>
      <c r="BJ256" s="20" t="s">
        <v>77</v>
      </c>
      <c r="BK256" s="199">
        <f t="shared" si="59"/>
        <v>0</v>
      </c>
      <c r="BL256" s="20" t="s">
        <v>137</v>
      </c>
      <c r="BM256" s="20" t="s">
        <v>926</v>
      </c>
    </row>
    <row r="257" spans="2:65" s="1" customFormat="1" ht="25.5" customHeight="1">
      <c r="B257" s="37"/>
      <c r="C257" s="188" t="s">
        <v>634</v>
      </c>
      <c r="D257" s="188" t="s">
        <v>132</v>
      </c>
      <c r="E257" s="189" t="s">
        <v>927</v>
      </c>
      <c r="F257" s="190" t="s">
        <v>928</v>
      </c>
      <c r="G257" s="191" t="s">
        <v>182</v>
      </c>
      <c r="H257" s="192">
        <v>5</v>
      </c>
      <c r="I257" s="193"/>
      <c r="J257" s="194">
        <f t="shared" si="50"/>
        <v>0</v>
      </c>
      <c r="K257" s="190" t="s">
        <v>401</v>
      </c>
      <c r="L257" s="57"/>
      <c r="M257" s="195" t="s">
        <v>21</v>
      </c>
      <c r="N257" s="196" t="s">
        <v>40</v>
      </c>
      <c r="O257" s="38"/>
      <c r="P257" s="197">
        <f t="shared" si="51"/>
        <v>0</v>
      </c>
      <c r="Q257" s="197">
        <v>0</v>
      </c>
      <c r="R257" s="197">
        <f t="shared" si="52"/>
        <v>0</v>
      </c>
      <c r="S257" s="197">
        <v>0</v>
      </c>
      <c r="T257" s="198">
        <f t="shared" si="53"/>
        <v>0</v>
      </c>
      <c r="AR257" s="20" t="s">
        <v>137</v>
      </c>
      <c r="AT257" s="20" t="s">
        <v>132</v>
      </c>
      <c r="AU257" s="20" t="s">
        <v>77</v>
      </c>
      <c r="AY257" s="20" t="s">
        <v>130</v>
      </c>
      <c r="BE257" s="199">
        <f t="shared" si="54"/>
        <v>0</v>
      </c>
      <c r="BF257" s="199">
        <f t="shared" si="55"/>
        <v>0</v>
      </c>
      <c r="BG257" s="199">
        <f t="shared" si="56"/>
        <v>0</v>
      </c>
      <c r="BH257" s="199">
        <f t="shared" si="57"/>
        <v>0</v>
      </c>
      <c r="BI257" s="199">
        <f t="shared" si="58"/>
        <v>0</v>
      </c>
      <c r="BJ257" s="20" t="s">
        <v>77</v>
      </c>
      <c r="BK257" s="199">
        <f t="shared" si="59"/>
        <v>0</v>
      </c>
      <c r="BL257" s="20" t="s">
        <v>137</v>
      </c>
      <c r="BM257" s="20" t="s">
        <v>929</v>
      </c>
    </row>
    <row r="258" spans="2:65" s="1" customFormat="1" ht="76.5" customHeight="1">
      <c r="B258" s="37"/>
      <c r="C258" s="188" t="s">
        <v>930</v>
      </c>
      <c r="D258" s="188" t="s">
        <v>132</v>
      </c>
      <c r="E258" s="189" t="s">
        <v>931</v>
      </c>
      <c r="F258" s="190" t="s">
        <v>932</v>
      </c>
      <c r="G258" s="191" t="s">
        <v>182</v>
      </c>
      <c r="H258" s="192">
        <v>1</v>
      </c>
      <c r="I258" s="193"/>
      <c r="J258" s="194">
        <f t="shared" ref="J258:J289" si="60">ROUND(I258*H258,2)</f>
        <v>0</v>
      </c>
      <c r="K258" s="190" t="s">
        <v>401</v>
      </c>
      <c r="L258" s="57"/>
      <c r="M258" s="195" t="s">
        <v>21</v>
      </c>
      <c r="N258" s="196" t="s">
        <v>40</v>
      </c>
      <c r="O258" s="38"/>
      <c r="P258" s="197">
        <f t="shared" ref="P258:P289" si="61">O258*H258</f>
        <v>0</v>
      </c>
      <c r="Q258" s="197">
        <v>0</v>
      </c>
      <c r="R258" s="197">
        <f t="shared" ref="R258:R289" si="62">Q258*H258</f>
        <v>0</v>
      </c>
      <c r="S258" s="197">
        <v>0</v>
      </c>
      <c r="T258" s="198">
        <f t="shared" ref="T258:T289" si="63">S258*H258</f>
        <v>0</v>
      </c>
      <c r="AR258" s="20" t="s">
        <v>402</v>
      </c>
      <c r="AT258" s="20" t="s">
        <v>132</v>
      </c>
      <c r="AU258" s="20" t="s">
        <v>77</v>
      </c>
      <c r="AY258" s="20" t="s">
        <v>130</v>
      </c>
      <c r="BE258" s="199">
        <f t="shared" ref="BE258:BE283" si="64">IF(N258="základní",J258,0)</f>
        <v>0</v>
      </c>
      <c r="BF258" s="199">
        <f t="shared" ref="BF258:BF283" si="65">IF(N258="snížená",J258,0)</f>
        <v>0</v>
      </c>
      <c r="BG258" s="199">
        <f t="shared" ref="BG258:BG283" si="66">IF(N258="zákl. přenesená",J258,0)</f>
        <v>0</v>
      </c>
      <c r="BH258" s="199">
        <f t="shared" ref="BH258:BH283" si="67">IF(N258="sníž. přenesená",J258,0)</f>
        <v>0</v>
      </c>
      <c r="BI258" s="199">
        <f t="shared" ref="BI258:BI283" si="68">IF(N258="nulová",J258,0)</f>
        <v>0</v>
      </c>
      <c r="BJ258" s="20" t="s">
        <v>77</v>
      </c>
      <c r="BK258" s="199">
        <f t="shared" ref="BK258:BK283" si="69">ROUND(I258*H258,2)</f>
        <v>0</v>
      </c>
      <c r="BL258" s="20" t="s">
        <v>402</v>
      </c>
      <c r="BM258" s="20" t="s">
        <v>933</v>
      </c>
    </row>
    <row r="259" spans="2:65" s="1" customFormat="1" ht="76.5" customHeight="1">
      <c r="B259" s="37"/>
      <c r="C259" s="188" t="s">
        <v>638</v>
      </c>
      <c r="D259" s="188" t="s">
        <v>132</v>
      </c>
      <c r="E259" s="189" t="s">
        <v>934</v>
      </c>
      <c r="F259" s="190" t="s">
        <v>935</v>
      </c>
      <c r="G259" s="191" t="s">
        <v>182</v>
      </c>
      <c r="H259" s="192">
        <v>1</v>
      </c>
      <c r="I259" s="193"/>
      <c r="J259" s="194">
        <f t="shared" si="60"/>
        <v>0</v>
      </c>
      <c r="K259" s="190" t="s">
        <v>401</v>
      </c>
      <c r="L259" s="57"/>
      <c r="M259" s="195" t="s">
        <v>21</v>
      </c>
      <c r="N259" s="196" t="s">
        <v>40</v>
      </c>
      <c r="O259" s="38"/>
      <c r="P259" s="197">
        <f t="shared" si="61"/>
        <v>0</v>
      </c>
      <c r="Q259" s="197">
        <v>0</v>
      </c>
      <c r="R259" s="197">
        <f t="shared" si="62"/>
        <v>0</v>
      </c>
      <c r="S259" s="197">
        <v>0</v>
      </c>
      <c r="T259" s="198">
        <f t="shared" si="63"/>
        <v>0</v>
      </c>
      <c r="AR259" s="20" t="s">
        <v>402</v>
      </c>
      <c r="AT259" s="20" t="s">
        <v>132</v>
      </c>
      <c r="AU259" s="20" t="s">
        <v>77</v>
      </c>
      <c r="AY259" s="20" t="s">
        <v>130</v>
      </c>
      <c r="BE259" s="199">
        <f t="shared" si="64"/>
        <v>0</v>
      </c>
      <c r="BF259" s="199">
        <f t="shared" si="65"/>
        <v>0</v>
      </c>
      <c r="BG259" s="199">
        <f t="shared" si="66"/>
        <v>0</v>
      </c>
      <c r="BH259" s="199">
        <f t="shared" si="67"/>
        <v>0</v>
      </c>
      <c r="BI259" s="199">
        <f t="shared" si="68"/>
        <v>0</v>
      </c>
      <c r="BJ259" s="20" t="s">
        <v>77</v>
      </c>
      <c r="BK259" s="199">
        <f t="shared" si="69"/>
        <v>0</v>
      </c>
      <c r="BL259" s="20" t="s">
        <v>402</v>
      </c>
      <c r="BM259" s="20" t="s">
        <v>936</v>
      </c>
    </row>
    <row r="260" spans="2:65" s="1" customFormat="1" ht="25.5" customHeight="1">
      <c r="B260" s="37"/>
      <c r="C260" s="188" t="s">
        <v>937</v>
      </c>
      <c r="D260" s="188" t="s">
        <v>132</v>
      </c>
      <c r="E260" s="189" t="s">
        <v>938</v>
      </c>
      <c r="F260" s="190" t="s">
        <v>939</v>
      </c>
      <c r="G260" s="191" t="s">
        <v>182</v>
      </c>
      <c r="H260" s="192">
        <v>1</v>
      </c>
      <c r="I260" s="193"/>
      <c r="J260" s="194">
        <f t="shared" si="60"/>
        <v>0</v>
      </c>
      <c r="K260" s="190" t="s">
        <v>401</v>
      </c>
      <c r="L260" s="57"/>
      <c r="M260" s="195" t="s">
        <v>21</v>
      </c>
      <c r="N260" s="196" t="s">
        <v>40</v>
      </c>
      <c r="O260" s="38"/>
      <c r="P260" s="197">
        <f t="shared" si="61"/>
        <v>0</v>
      </c>
      <c r="Q260" s="197">
        <v>0</v>
      </c>
      <c r="R260" s="197">
        <f t="shared" si="62"/>
        <v>0</v>
      </c>
      <c r="S260" s="197">
        <v>0</v>
      </c>
      <c r="T260" s="198">
        <f t="shared" si="63"/>
        <v>0</v>
      </c>
      <c r="AR260" s="20" t="s">
        <v>137</v>
      </c>
      <c r="AT260" s="20" t="s">
        <v>132</v>
      </c>
      <c r="AU260" s="20" t="s">
        <v>77</v>
      </c>
      <c r="AY260" s="20" t="s">
        <v>130</v>
      </c>
      <c r="BE260" s="199">
        <f t="shared" si="64"/>
        <v>0</v>
      </c>
      <c r="BF260" s="199">
        <f t="shared" si="65"/>
        <v>0</v>
      </c>
      <c r="BG260" s="199">
        <f t="shared" si="66"/>
        <v>0</v>
      </c>
      <c r="BH260" s="199">
        <f t="shared" si="67"/>
        <v>0</v>
      </c>
      <c r="BI260" s="199">
        <f t="shared" si="68"/>
        <v>0</v>
      </c>
      <c r="BJ260" s="20" t="s">
        <v>77</v>
      </c>
      <c r="BK260" s="199">
        <f t="shared" si="69"/>
        <v>0</v>
      </c>
      <c r="BL260" s="20" t="s">
        <v>137</v>
      </c>
      <c r="BM260" s="20" t="s">
        <v>940</v>
      </c>
    </row>
    <row r="261" spans="2:65" s="1" customFormat="1" ht="63.75" customHeight="1">
      <c r="B261" s="37"/>
      <c r="C261" s="188" t="s">
        <v>641</v>
      </c>
      <c r="D261" s="188" t="s">
        <v>132</v>
      </c>
      <c r="E261" s="189" t="s">
        <v>941</v>
      </c>
      <c r="F261" s="190" t="s">
        <v>942</v>
      </c>
      <c r="G261" s="191" t="s">
        <v>182</v>
      </c>
      <c r="H261" s="192">
        <v>10</v>
      </c>
      <c r="I261" s="193"/>
      <c r="J261" s="194">
        <f t="shared" si="60"/>
        <v>0</v>
      </c>
      <c r="K261" s="190" t="s">
        <v>401</v>
      </c>
      <c r="L261" s="57"/>
      <c r="M261" s="195" t="s">
        <v>21</v>
      </c>
      <c r="N261" s="196" t="s">
        <v>40</v>
      </c>
      <c r="O261" s="38"/>
      <c r="P261" s="197">
        <f t="shared" si="61"/>
        <v>0</v>
      </c>
      <c r="Q261" s="197">
        <v>0</v>
      </c>
      <c r="R261" s="197">
        <f t="shared" si="62"/>
        <v>0</v>
      </c>
      <c r="S261" s="197">
        <v>0</v>
      </c>
      <c r="T261" s="198">
        <f t="shared" si="63"/>
        <v>0</v>
      </c>
      <c r="AR261" s="20" t="s">
        <v>402</v>
      </c>
      <c r="AT261" s="20" t="s">
        <v>132</v>
      </c>
      <c r="AU261" s="20" t="s">
        <v>77</v>
      </c>
      <c r="AY261" s="20" t="s">
        <v>130</v>
      </c>
      <c r="BE261" s="199">
        <f t="shared" si="64"/>
        <v>0</v>
      </c>
      <c r="BF261" s="199">
        <f t="shared" si="65"/>
        <v>0</v>
      </c>
      <c r="BG261" s="199">
        <f t="shared" si="66"/>
        <v>0</v>
      </c>
      <c r="BH261" s="199">
        <f t="shared" si="67"/>
        <v>0</v>
      </c>
      <c r="BI261" s="199">
        <f t="shared" si="68"/>
        <v>0</v>
      </c>
      <c r="BJ261" s="20" t="s">
        <v>77</v>
      </c>
      <c r="BK261" s="199">
        <f t="shared" si="69"/>
        <v>0</v>
      </c>
      <c r="BL261" s="20" t="s">
        <v>402</v>
      </c>
      <c r="BM261" s="20" t="s">
        <v>943</v>
      </c>
    </row>
    <row r="262" spans="2:65" s="1" customFormat="1" ht="63.75" customHeight="1">
      <c r="B262" s="37"/>
      <c r="C262" s="188" t="s">
        <v>944</v>
      </c>
      <c r="D262" s="188" t="s">
        <v>132</v>
      </c>
      <c r="E262" s="189" t="s">
        <v>945</v>
      </c>
      <c r="F262" s="190" t="s">
        <v>946</v>
      </c>
      <c r="G262" s="191" t="s">
        <v>182</v>
      </c>
      <c r="H262" s="192">
        <v>5</v>
      </c>
      <c r="I262" s="193"/>
      <c r="J262" s="194">
        <f t="shared" si="60"/>
        <v>0</v>
      </c>
      <c r="K262" s="190" t="s">
        <v>401</v>
      </c>
      <c r="L262" s="57"/>
      <c r="M262" s="195" t="s">
        <v>21</v>
      </c>
      <c r="N262" s="196" t="s">
        <v>40</v>
      </c>
      <c r="O262" s="38"/>
      <c r="P262" s="197">
        <f t="shared" si="61"/>
        <v>0</v>
      </c>
      <c r="Q262" s="197">
        <v>0</v>
      </c>
      <c r="R262" s="197">
        <f t="shared" si="62"/>
        <v>0</v>
      </c>
      <c r="S262" s="197">
        <v>0</v>
      </c>
      <c r="T262" s="198">
        <f t="shared" si="63"/>
        <v>0</v>
      </c>
      <c r="AR262" s="20" t="s">
        <v>402</v>
      </c>
      <c r="AT262" s="20" t="s">
        <v>132</v>
      </c>
      <c r="AU262" s="20" t="s">
        <v>77</v>
      </c>
      <c r="AY262" s="20" t="s">
        <v>130</v>
      </c>
      <c r="BE262" s="199">
        <f t="shared" si="64"/>
        <v>0</v>
      </c>
      <c r="BF262" s="199">
        <f t="shared" si="65"/>
        <v>0</v>
      </c>
      <c r="BG262" s="199">
        <f t="shared" si="66"/>
        <v>0</v>
      </c>
      <c r="BH262" s="199">
        <f t="shared" si="67"/>
        <v>0</v>
      </c>
      <c r="BI262" s="199">
        <f t="shared" si="68"/>
        <v>0</v>
      </c>
      <c r="BJ262" s="20" t="s">
        <v>77</v>
      </c>
      <c r="BK262" s="199">
        <f t="shared" si="69"/>
        <v>0</v>
      </c>
      <c r="BL262" s="20" t="s">
        <v>402</v>
      </c>
      <c r="BM262" s="20" t="s">
        <v>947</v>
      </c>
    </row>
    <row r="263" spans="2:65" s="1" customFormat="1" ht="25.5" customHeight="1">
      <c r="B263" s="37"/>
      <c r="C263" s="188" t="s">
        <v>645</v>
      </c>
      <c r="D263" s="188" t="s">
        <v>132</v>
      </c>
      <c r="E263" s="189" t="s">
        <v>948</v>
      </c>
      <c r="F263" s="190" t="s">
        <v>949</v>
      </c>
      <c r="G263" s="191" t="s">
        <v>182</v>
      </c>
      <c r="H263" s="192">
        <v>5</v>
      </c>
      <c r="I263" s="193"/>
      <c r="J263" s="194">
        <f t="shared" si="60"/>
        <v>0</v>
      </c>
      <c r="K263" s="190" t="s">
        <v>401</v>
      </c>
      <c r="L263" s="57"/>
      <c r="M263" s="195" t="s">
        <v>21</v>
      </c>
      <c r="N263" s="196" t="s">
        <v>40</v>
      </c>
      <c r="O263" s="38"/>
      <c r="P263" s="197">
        <f t="shared" si="61"/>
        <v>0</v>
      </c>
      <c r="Q263" s="197">
        <v>0</v>
      </c>
      <c r="R263" s="197">
        <f t="shared" si="62"/>
        <v>0</v>
      </c>
      <c r="S263" s="197">
        <v>0</v>
      </c>
      <c r="T263" s="198">
        <f t="shared" si="63"/>
        <v>0</v>
      </c>
      <c r="AR263" s="20" t="s">
        <v>137</v>
      </c>
      <c r="AT263" s="20" t="s">
        <v>132</v>
      </c>
      <c r="AU263" s="20" t="s">
        <v>77</v>
      </c>
      <c r="AY263" s="20" t="s">
        <v>130</v>
      </c>
      <c r="BE263" s="199">
        <f t="shared" si="64"/>
        <v>0</v>
      </c>
      <c r="BF263" s="199">
        <f t="shared" si="65"/>
        <v>0</v>
      </c>
      <c r="BG263" s="199">
        <f t="shared" si="66"/>
        <v>0</v>
      </c>
      <c r="BH263" s="199">
        <f t="shared" si="67"/>
        <v>0</v>
      </c>
      <c r="BI263" s="199">
        <f t="shared" si="68"/>
        <v>0</v>
      </c>
      <c r="BJ263" s="20" t="s">
        <v>77</v>
      </c>
      <c r="BK263" s="199">
        <f t="shared" si="69"/>
        <v>0</v>
      </c>
      <c r="BL263" s="20" t="s">
        <v>137</v>
      </c>
      <c r="BM263" s="20" t="s">
        <v>950</v>
      </c>
    </row>
    <row r="264" spans="2:65" s="1" customFormat="1" ht="25.5" customHeight="1">
      <c r="B264" s="37"/>
      <c r="C264" s="188" t="s">
        <v>951</v>
      </c>
      <c r="D264" s="188" t="s">
        <v>132</v>
      </c>
      <c r="E264" s="189" t="s">
        <v>952</v>
      </c>
      <c r="F264" s="190" t="s">
        <v>953</v>
      </c>
      <c r="G264" s="191" t="s">
        <v>182</v>
      </c>
      <c r="H264" s="192">
        <v>6</v>
      </c>
      <c r="I264" s="193"/>
      <c r="J264" s="194">
        <f t="shared" si="60"/>
        <v>0</v>
      </c>
      <c r="K264" s="190" t="s">
        <v>401</v>
      </c>
      <c r="L264" s="57"/>
      <c r="M264" s="195" t="s">
        <v>21</v>
      </c>
      <c r="N264" s="196" t="s">
        <v>40</v>
      </c>
      <c r="O264" s="38"/>
      <c r="P264" s="197">
        <f t="shared" si="61"/>
        <v>0</v>
      </c>
      <c r="Q264" s="197">
        <v>0</v>
      </c>
      <c r="R264" s="197">
        <f t="shared" si="62"/>
        <v>0</v>
      </c>
      <c r="S264" s="197">
        <v>0</v>
      </c>
      <c r="T264" s="198">
        <f t="shared" si="63"/>
        <v>0</v>
      </c>
      <c r="AR264" s="20" t="s">
        <v>137</v>
      </c>
      <c r="AT264" s="20" t="s">
        <v>132</v>
      </c>
      <c r="AU264" s="20" t="s">
        <v>77</v>
      </c>
      <c r="AY264" s="20" t="s">
        <v>130</v>
      </c>
      <c r="BE264" s="199">
        <f t="shared" si="64"/>
        <v>0</v>
      </c>
      <c r="BF264" s="199">
        <f t="shared" si="65"/>
        <v>0</v>
      </c>
      <c r="BG264" s="199">
        <f t="shared" si="66"/>
        <v>0</v>
      </c>
      <c r="BH264" s="199">
        <f t="shared" si="67"/>
        <v>0</v>
      </c>
      <c r="BI264" s="199">
        <f t="shared" si="68"/>
        <v>0</v>
      </c>
      <c r="BJ264" s="20" t="s">
        <v>77</v>
      </c>
      <c r="BK264" s="199">
        <f t="shared" si="69"/>
        <v>0</v>
      </c>
      <c r="BL264" s="20" t="s">
        <v>137</v>
      </c>
      <c r="BM264" s="20" t="s">
        <v>954</v>
      </c>
    </row>
    <row r="265" spans="2:65" s="1" customFormat="1" ht="16.5" customHeight="1">
      <c r="B265" s="37"/>
      <c r="C265" s="188" t="s">
        <v>648</v>
      </c>
      <c r="D265" s="188" t="s">
        <v>132</v>
      </c>
      <c r="E265" s="189" t="s">
        <v>955</v>
      </c>
      <c r="F265" s="190" t="s">
        <v>956</v>
      </c>
      <c r="G265" s="191" t="s">
        <v>223</v>
      </c>
      <c r="H265" s="192">
        <v>10</v>
      </c>
      <c r="I265" s="193"/>
      <c r="J265" s="194">
        <f t="shared" si="60"/>
        <v>0</v>
      </c>
      <c r="K265" s="190" t="s">
        <v>401</v>
      </c>
      <c r="L265" s="57"/>
      <c r="M265" s="195" t="s">
        <v>21</v>
      </c>
      <c r="N265" s="196" t="s">
        <v>40</v>
      </c>
      <c r="O265" s="38"/>
      <c r="P265" s="197">
        <f t="shared" si="61"/>
        <v>0</v>
      </c>
      <c r="Q265" s="197">
        <v>0</v>
      </c>
      <c r="R265" s="197">
        <f t="shared" si="62"/>
        <v>0</v>
      </c>
      <c r="S265" s="197">
        <v>0</v>
      </c>
      <c r="T265" s="198">
        <f t="shared" si="63"/>
        <v>0</v>
      </c>
      <c r="AR265" s="20" t="s">
        <v>137</v>
      </c>
      <c r="AT265" s="20" t="s">
        <v>132</v>
      </c>
      <c r="AU265" s="20" t="s">
        <v>77</v>
      </c>
      <c r="AY265" s="20" t="s">
        <v>130</v>
      </c>
      <c r="BE265" s="199">
        <f t="shared" si="64"/>
        <v>0</v>
      </c>
      <c r="BF265" s="199">
        <f t="shared" si="65"/>
        <v>0</v>
      </c>
      <c r="BG265" s="199">
        <f t="shared" si="66"/>
        <v>0</v>
      </c>
      <c r="BH265" s="199">
        <f t="shared" si="67"/>
        <v>0</v>
      </c>
      <c r="BI265" s="199">
        <f t="shared" si="68"/>
        <v>0</v>
      </c>
      <c r="BJ265" s="20" t="s">
        <v>77</v>
      </c>
      <c r="BK265" s="199">
        <f t="shared" si="69"/>
        <v>0</v>
      </c>
      <c r="BL265" s="20" t="s">
        <v>137</v>
      </c>
      <c r="BM265" s="20" t="s">
        <v>957</v>
      </c>
    </row>
    <row r="266" spans="2:65" s="1" customFormat="1" ht="16.5" customHeight="1">
      <c r="B266" s="37"/>
      <c r="C266" s="200" t="s">
        <v>958</v>
      </c>
      <c r="D266" s="200" t="s">
        <v>174</v>
      </c>
      <c r="E266" s="201" t="s">
        <v>959</v>
      </c>
      <c r="F266" s="202" t="s">
        <v>960</v>
      </c>
      <c r="G266" s="203" t="s">
        <v>177</v>
      </c>
      <c r="H266" s="204">
        <v>20</v>
      </c>
      <c r="I266" s="205"/>
      <c r="J266" s="206">
        <f t="shared" si="60"/>
        <v>0</v>
      </c>
      <c r="K266" s="202" t="s">
        <v>401</v>
      </c>
      <c r="L266" s="207"/>
      <c r="M266" s="208" t="s">
        <v>21</v>
      </c>
      <c r="N266" s="209" t="s">
        <v>40</v>
      </c>
      <c r="O266" s="38"/>
      <c r="P266" s="197">
        <f t="shared" si="61"/>
        <v>0</v>
      </c>
      <c r="Q266" s="197">
        <v>0</v>
      </c>
      <c r="R266" s="197">
        <f t="shared" si="62"/>
        <v>0</v>
      </c>
      <c r="S266" s="197">
        <v>0</v>
      </c>
      <c r="T266" s="198">
        <f t="shared" si="63"/>
        <v>0</v>
      </c>
      <c r="AR266" s="20" t="s">
        <v>147</v>
      </c>
      <c r="AT266" s="20" t="s">
        <v>174</v>
      </c>
      <c r="AU266" s="20" t="s">
        <v>77</v>
      </c>
      <c r="AY266" s="20" t="s">
        <v>130</v>
      </c>
      <c r="BE266" s="199">
        <f t="shared" si="64"/>
        <v>0</v>
      </c>
      <c r="BF266" s="199">
        <f t="shared" si="65"/>
        <v>0</v>
      </c>
      <c r="BG266" s="199">
        <f t="shared" si="66"/>
        <v>0</v>
      </c>
      <c r="BH266" s="199">
        <f t="shared" si="67"/>
        <v>0</v>
      </c>
      <c r="BI266" s="199">
        <f t="shared" si="68"/>
        <v>0</v>
      </c>
      <c r="BJ266" s="20" t="s">
        <v>77</v>
      </c>
      <c r="BK266" s="199">
        <f t="shared" si="69"/>
        <v>0</v>
      </c>
      <c r="BL266" s="20" t="s">
        <v>137</v>
      </c>
      <c r="BM266" s="20" t="s">
        <v>961</v>
      </c>
    </row>
    <row r="267" spans="2:65" s="1" customFormat="1" ht="16.5" customHeight="1">
      <c r="B267" s="37"/>
      <c r="C267" s="200" t="s">
        <v>652</v>
      </c>
      <c r="D267" s="200" t="s">
        <v>174</v>
      </c>
      <c r="E267" s="201" t="s">
        <v>962</v>
      </c>
      <c r="F267" s="202" t="s">
        <v>963</v>
      </c>
      <c r="G267" s="203" t="s">
        <v>418</v>
      </c>
      <c r="H267" s="204">
        <v>23</v>
      </c>
      <c r="I267" s="205"/>
      <c r="J267" s="206">
        <f t="shared" si="60"/>
        <v>0</v>
      </c>
      <c r="K267" s="202" t="s">
        <v>401</v>
      </c>
      <c r="L267" s="207"/>
      <c r="M267" s="208" t="s">
        <v>21</v>
      </c>
      <c r="N267" s="209" t="s">
        <v>40</v>
      </c>
      <c r="O267" s="38"/>
      <c r="P267" s="197">
        <f t="shared" si="61"/>
        <v>0</v>
      </c>
      <c r="Q267" s="197">
        <v>0</v>
      </c>
      <c r="R267" s="197">
        <f t="shared" si="62"/>
        <v>0</v>
      </c>
      <c r="S267" s="197">
        <v>0</v>
      </c>
      <c r="T267" s="198">
        <f t="shared" si="63"/>
        <v>0</v>
      </c>
      <c r="AR267" s="20" t="s">
        <v>147</v>
      </c>
      <c r="AT267" s="20" t="s">
        <v>174</v>
      </c>
      <c r="AU267" s="20" t="s">
        <v>77</v>
      </c>
      <c r="AY267" s="20" t="s">
        <v>130</v>
      </c>
      <c r="BE267" s="199">
        <f t="shared" si="64"/>
        <v>0</v>
      </c>
      <c r="BF267" s="199">
        <f t="shared" si="65"/>
        <v>0</v>
      </c>
      <c r="BG267" s="199">
        <f t="shared" si="66"/>
        <v>0</v>
      </c>
      <c r="BH267" s="199">
        <f t="shared" si="67"/>
        <v>0</v>
      </c>
      <c r="BI267" s="199">
        <f t="shared" si="68"/>
        <v>0</v>
      </c>
      <c r="BJ267" s="20" t="s">
        <v>77</v>
      </c>
      <c r="BK267" s="199">
        <f t="shared" si="69"/>
        <v>0</v>
      </c>
      <c r="BL267" s="20" t="s">
        <v>137</v>
      </c>
      <c r="BM267" s="20" t="s">
        <v>964</v>
      </c>
    </row>
    <row r="268" spans="2:65" s="1" customFormat="1" ht="25.5" customHeight="1">
      <c r="B268" s="37"/>
      <c r="C268" s="200" t="s">
        <v>965</v>
      </c>
      <c r="D268" s="200" t="s">
        <v>174</v>
      </c>
      <c r="E268" s="201" t="s">
        <v>966</v>
      </c>
      <c r="F268" s="202" t="s">
        <v>967</v>
      </c>
      <c r="G268" s="203" t="s">
        <v>182</v>
      </c>
      <c r="H268" s="204">
        <v>6</v>
      </c>
      <c r="I268" s="205"/>
      <c r="J268" s="206">
        <f t="shared" si="60"/>
        <v>0</v>
      </c>
      <c r="K268" s="202" t="s">
        <v>401</v>
      </c>
      <c r="L268" s="207"/>
      <c r="M268" s="208" t="s">
        <v>21</v>
      </c>
      <c r="N268" s="209" t="s">
        <v>40</v>
      </c>
      <c r="O268" s="38"/>
      <c r="P268" s="197">
        <f t="shared" si="61"/>
        <v>0</v>
      </c>
      <c r="Q268" s="197">
        <v>0</v>
      </c>
      <c r="R268" s="197">
        <f t="shared" si="62"/>
        <v>0</v>
      </c>
      <c r="S268" s="197">
        <v>0</v>
      </c>
      <c r="T268" s="198">
        <f t="shared" si="63"/>
        <v>0</v>
      </c>
      <c r="AR268" s="20" t="s">
        <v>147</v>
      </c>
      <c r="AT268" s="20" t="s">
        <v>174</v>
      </c>
      <c r="AU268" s="20" t="s">
        <v>77</v>
      </c>
      <c r="AY268" s="20" t="s">
        <v>130</v>
      </c>
      <c r="BE268" s="199">
        <f t="shared" si="64"/>
        <v>0</v>
      </c>
      <c r="BF268" s="199">
        <f t="shared" si="65"/>
        <v>0</v>
      </c>
      <c r="BG268" s="199">
        <f t="shared" si="66"/>
        <v>0</v>
      </c>
      <c r="BH268" s="199">
        <f t="shared" si="67"/>
        <v>0</v>
      </c>
      <c r="BI268" s="199">
        <f t="shared" si="68"/>
        <v>0</v>
      </c>
      <c r="BJ268" s="20" t="s">
        <v>77</v>
      </c>
      <c r="BK268" s="199">
        <f t="shared" si="69"/>
        <v>0</v>
      </c>
      <c r="BL268" s="20" t="s">
        <v>137</v>
      </c>
      <c r="BM268" s="20" t="s">
        <v>968</v>
      </c>
    </row>
    <row r="269" spans="2:65" s="1" customFormat="1" ht="38.25" customHeight="1">
      <c r="B269" s="37"/>
      <c r="C269" s="200" t="s">
        <v>655</v>
      </c>
      <c r="D269" s="200" t="s">
        <v>174</v>
      </c>
      <c r="E269" s="201" t="s">
        <v>969</v>
      </c>
      <c r="F269" s="202" t="s">
        <v>970</v>
      </c>
      <c r="G269" s="203" t="s">
        <v>182</v>
      </c>
      <c r="H269" s="204">
        <v>2</v>
      </c>
      <c r="I269" s="205"/>
      <c r="J269" s="206">
        <f t="shared" si="60"/>
        <v>0</v>
      </c>
      <c r="K269" s="202" t="s">
        <v>401</v>
      </c>
      <c r="L269" s="207"/>
      <c r="M269" s="208" t="s">
        <v>21</v>
      </c>
      <c r="N269" s="209" t="s">
        <v>40</v>
      </c>
      <c r="O269" s="38"/>
      <c r="P269" s="197">
        <f t="shared" si="61"/>
        <v>0</v>
      </c>
      <c r="Q269" s="197">
        <v>0</v>
      </c>
      <c r="R269" s="197">
        <f t="shared" si="62"/>
        <v>0</v>
      </c>
      <c r="S269" s="197">
        <v>0</v>
      </c>
      <c r="T269" s="198">
        <f t="shared" si="63"/>
        <v>0</v>
      </c>
      <c r="AR269" s="20" t="s">
        <v>147</v>
      </c>
      <c r="AT269" s="20" t="s">
        <v>174</v>
      </c>
      <c r="AU269" s="20" t="s">
        <v>77</v>
      </c>
      <c r="AY269" s="20" t="s">
        <v>130</v>
      </c>
      <c r="BE269" s="199">
        <f t="shared" si="64"/>
        <v>0</v>
      </c>
      <c r="BF269" s="199">
        <f t="shared" si="65"/>
        <v>0</v>
      </c>
      <c r="BG269" s="199">
        <f t="shared" si="66"/>
        <v>0</v>
      </c>
      <c r="BH269" s="199">
        <f t="shared" si="67"/>
        <v>0</v>
      </c>
      <c r="BI269" s="199">
        <f t="shared" si="68"/>
        <v>0</v>
      </c>
      <c r="BJ269" s="20" t="s">
        <v>77</v>
      </c>
      <c r="BK269" s="199">
        <f t="shared" si="69"/>
        <v>0</v>
      </c>
      <c r="BL269" s="20" t="s">
        <v>137</v>
      </c>
      <c r="BM269" s="20" t="s">
        <v>971</v>
      </c>
    </row>
    <row r="270" spans="2:65" s="1" customFormat="1" ht="25.5" customHeight="1">
      <c r="B270" s="37"/>
      <c r="C270" s="200" t="s">
        <v>972</v>
      </c>
      <c r="D270" s="200" t="s">
        <v>174</v>
      </c>
      <c r="E270" s="201" t="s">
        <v>973</v>
      </c>
      <c r="F270" s="202" t="s">
        <v>974</v>
      </c>
      <c r="G270" s="203" t="s">
        <v>975</v>
      </c>
      <c r="H270" s="204">
        <v>2</v>
      </c>
      <c r="I270" s="205"/>
      <c r="J270" s="206">
        <f t="shared" si="60"/>
        <v>0</v>
      </c>
      <c r="K270" s="202" t="s">
        <v>401</v>
      </c>
      <c r="L270" s="207"/>
      <c r="M270" s="208" t="s">
        <v>21</v>
      </c>
      <c r="N270" s="209" t="s">
        <v>40</v>
      </c>
      <c r="O270" s="38"/>
      <c r="P270" s="197">
        <f t="shared" si="61"/>
        <v>0</v>
      </c>
      <c r="Q270" s="197">
        <v>0</v>
      </c>
      <c r="R270" s="197">
        <f t="shared" si="62"/>
        <v>0</v>
      </c>
      <c r="S270" s="197">
        <v>0</v>
      </c>
      <c r="T270" s="198">
        <f t="shared" si="63"/>
        <v>0</v>
      </c>
      <c r="AR270" s="20" t="s">
        <v>147</v>
      </c>
      <c r="AT270" s="20" t="s">
        <v>174</v>
      </c>
      <c r="AU270" s="20" t="s">
        <v>77</v>
      </c>
      <c r="AY270" s="20" t="s">
        <v>130</v>
      </c>
      <c r="BE270" s="199">
        <f t="shared" si="64"/>
        <v>0</v>
      </c>
      <c r="BF270" s="199">
        <f t="shared" si="65"/>
        <v>0</v>
      </c>
      <c r="BG270" s="199">
        <f t="shared" si="66"/>
        <v>0</v>
      </c>
      <c r="BH270" s="199">
        <f t="shared" si="67"/>
        <v>0</v>
      </c>
      <c r="BI270" s="199">
        <f t="shared" si="68"/>
        <v>0</v>
      </c>
      <c r="BJ270" s="20" t="s">
        <v>77</v>
      </c>
      <c r="BK270" s="199">
        <f t="shared" si="69"/>
        <v>0</v>
      </c>
      <c r="BL270" s="20" t="s">
        <v>137</v>
      </c>
      <c r="BM270" s="20" t="s">
        <v>976</v>
      </c>
    </row>
    <row r="271" spans="2:65" s="1" customFormat="1" ht="25.5" customHeight="1">
      <c r="B271" s="37"/>
      <c r="C271" s="200" t="s">
        <v>659</v>
      </c>
      <c r="D271" s="200" t="s">
        <v>174</v>
      </c>
      <c r="E271" s="201" t="s">
        <v>977</v>
      </c>
      <c r="F271" s="202" t="s">
        <v>978</v>
      </c>
      <c r="G271" s="203" t="s">
        <v>177</v>
      </c>
      <c r="H271" s="204">
        <v>100</v>
      </c>
      <c r="I271" s="205"/>
      <c r="J271" s="206">
        <f t="shared" si="60"/>
        <v>0</v>
      </c>
      <c r="K271" s="202" t="s">
        <v>401</v>
      </c>
      <c r="L271" s="207"/>
      <c r="M271" s="208" t="s">
        <v>21</v>
      </c>
      <c r="N271" s="209" t="s">
        <v>40</v>
      </c>
      <c r="O271" s="38"/>
      <c r="P271" s="197">
        <f t="shared" si="61"/>
        <v>0</v>
      </c>
      <c r="Q271" s="197">
        <v>0</v>
      </c>
      <c r="R271" s="197">
        <f t="shared" si="62"/>
        <v>0</v>
      </c>
      <c r="S271" s="197">
        <v>0</v>
      </c>
      <c r="T271" s="198">
        <f t="shared" si="63"/>
        <v>0</v>
      </c>
      <c r="AR271" s="20" t="s">
        <v>147</v>
      </c>
      <c r="AT271" s="20" t="s">
        <v>174</v>
      </c>
      <c r="AU271" s="20" t="s">
        <v>77</v>
      </c>
      <c r="AY271" s="20" t="s">
        <v>130</v>
      </c>
      <c r="BE271" s="199">
        <f t="shared" si="64"/>
        <v>0</v>
      </c>
      <c r="BF271" s="199">
        <f t="shared" si="65"/>
        <v>0</v>
      </c>
      <c r="BG271" s="199">
        <f t="shared" si="66"/>
        <v>0</v>
      </c>
      <c r="BH271" s="199">
        <f t="shared" si="67"/>
        <v>0</v>
      </c>
      <c r="BI271" s="199">
        <f t="shared" si="68"/>
        <v>0</v>
      </c>
      <c r="BJ271" s="20" t="s">
        <v>77</v>
      </c>
      <c r="BK271" s="199">
        <f t="shared" si="69"/>
        <v>0</v>
      </c>
      <c r="BL271" s="20" t="s">
        <v>137</v>
      </c>
      <c r="BM271" s="20" t="s">
        <v>979</v>
      </c>
    </row>
    <row r="272" spans="2:65" s="1" customFormat="1" ht="16.5" customHeight="1">
      <c r="B272" s="37"/>
      <c r="C272" s="188" t="s">
        <v>980</v>
      </c>
      <c r="D272" s="188" t="s">
        <v>132</v>
      </c>
      <c r="E272" s="189" t="s">
        <v>981</v>
      </c>
      <c r="F272" s="190" t="s">
        <v>982</v>
      </c>
      <c r="G272" s="191" t="s">
        <v>177</v>
      </c>
      <c r="H272" s="192">
        <v>400</v>
      </c>
      <c r="I272" s="193"/>
      <c r="J272" s="194">
        <f t="shared" si="60"/>
        <v>0</v>
      </c>
      <c r="K272" s="190" t="s">
        <v>401</v>
      </c>
      <c r="L272" s="57"/>
      <c r="M272" s="195" t="s">
        <v>21</v>
      </c>
      <c r="N272" s="196" t="s">
        <v>40</v>
      </c>
      <c r="O272" s="38"/>
      <c r="P272" s="197">
        <f t="shared" si="61"/>
        <v>0</v>
      </c>
      <c r="Q272" s="197">
        <v>0</v>
      </c>
      <c r="R272" s="197">
        <f t="shared" si="62"/>
        <v>0</v>
      </c>
      <c r="S272" s="197">
        <v>0</v>
      </c>
      <c r="T272" s="198">
        <f t="shared" si="63"/>
        <v>0</v>
      </c>
      <c r="AR272" s="20" t="s">
        <v>137</v>
      </c>
      <c r="AT272" s="20" t="s">
        <v>132</v>
      </c>
      <c r="AU272" s="20" t="s">
        <v>77</v>
      </c>
      <c r="AY272" s="20" t="s">
        <v>130</v>
      </c>
      <c r="BE272" s="199">
        <f t="shared" si="64"/>
        <v>0</v>
      </c>
      <c r="BF272" s="199">
        <f t="shared" si="65"/>
        <v>0</v>
      </c>
      <c r="BG272" s="199">
        <f t="shared" si="66"/>
        <v>0</v>
      </c>
      <c r="BH272" s="199">
        <f t="shared" si="67"/>
        <v>0</v>
      </c>
      <c r="BI272" s="199">
        <f t="shared" si="68"/>
        <v>0</v>
      </c>
      <c r="BJ272" s="20" t="s">
        <v>77</v>
      </c>
      <c r="BK272" s="199">
        <f t="shared" si="69"/>
        <v>0</v>
      </c>
      <c r="BL272" s="20" t="s">
        <v>137</v>
      </c>
      <c r="BM272" s="20" t="s">
        <v>983</v>
      </c>
    </row>
    <row r="273" spans="2:65" s="1" customFormat="1" ht="25.5" customHeight="1">
      <c r="B273" s="37"/>
      <c r="C273" s="200" t="s">
        <v>662</v>
      </c>
      <c r="D273" s="200" t="s">
        <v>174</v>
      </c>
      <c r="E273" s="201" t="s">
        <v>984</v>
      </c>
      <c r="F273" s="202" t="s">
        <v>985</v>
      </c>
      <c r="G273" s="203" t="s">
        <v>182</v>
      </c>
      <c r="H273" s="204">
        <v>3</v>
      </c>
      <c r="I273" s="205"/>
      <c r="J273" s="206">
        <f t="shared" si="60"/>
        <v>0</v>
      </c>
      <c r="K273" s="202" t="s">
        <v>401</v>
      </c>
      <c r="L273" s="207"/>
      <c r="M273" s="208" t="s">
        <v>21</v>
      </c>
      <c r="N273" s="209" t="s">
        <v>40</v>
      </c>
      <c r="O273" s="38"/>
      <c r="P273" s="197">
        <f t="shared" si="61"/>
        <v>0</v>
      </c>
      <c r="Q273" s="197">
        <v>0</v>
      </c>
      <c r="R273" s="197">
        <f t="shared" si="62"/>
        <v>0</v>
      </c>
      <c r="S273" s="197">
        <v>0</v>
      </c>
      <c r="T273" s="198">
        <f t="shared" si="63"/>
        <v>0</v>
      </c>
      <c r="AR273" s="20" t="s">
        <v>147</v>
      </c>
      <c r="AT273" s="20" t="s">
        <v>174</v>
      </c>
      <c r="AU273" s="20" t="s">
        <v>77</v>
      </c>
      <c r="AY273" s="20" t="s">
        <v>130</v>
      </c>
      <c r="BE273" s="199">
        <f t="shared" si="64"/>
        <v>0</v>
      </c>
      <c r="BF273" s="199">
        <f t="shared" si="65"/>
        <v>0</v>
      </c>
      <c r="BG273" s="199">
        <f t="shared" si="66"/>
        <v>0</v>
      </c>
      <c r="BH273" s="199">
        <f t="shared" si="67"/>
        <v>0</v>
      </c>
      <c r="BI273" s="199">
        <f t="shared" si="68"/>
        <v>0</v>
      </c>
      <c r="BJ273" s="20" t="s">
        <v>77</v>
      </c>
      <c r="BK273" s="199">
        <f t="shared" si="69"/>
        <v>0</v>
      </c>
      <c r="BL273" s="20" t="s">
        <v>137</v>
      </c>
      <c r="BM273" s="20" t="s">
        <v>986</v>
      </c>
    </row>
    <row r="274" spans="2:65" s="1" customFormat="1" ht="16.5" customHeight="1">
      <c r="B274" s="37"/>
      <c r="C274" s="188" t="s">
        <v>987</v>
      </c>
      <c r="D274" s="188" t="s">
        <v>132</v>
      </c>
      <c r="E274" s="189" t="s">
        <v>988</v>
      </c>
      <c r="F274" s="190" t="s">
        <v>989</v>
      </c>
      <c r="G274" s="191" t="s">
        <v>182</v>
      </c>
      <c r="H274" s="192">
        <v>1</v>
      </c>
      <c r="I274" s="193"/>
      <c r="J274" s="194">
        <f t="shared" si="60"/>
        <v>0</v>
      </c>
      <c r="K274" s="190" t="s">
        <v>401</v>
      </c>
      <c r="L274" s="57"/>
      <c r="M274" s="195" t="s">
        <v>21</v>
      </c>
      <c r="N274" s="196" t="s">
        <v>40</v>
      </c>
      <c r="O274" s="38"/>
      <c r="P274" s="197">
        <f t="shared" si="61"/>
        <v>0</v>
      </c>
      <c r="Q274" s="197">
        <v>0</v>
      </c>
      <c r="R274" s="197">
        <f t="shared" si="62"/>
        <v>0</v>
      </c>
      <c r="S274" s="197">
        <v>0</v>
      </c>
      <c r="T274" s="198">
        <f t="shared" si="63"/>
        <v>0</v>
      </c>
      <c r="AR274" s="20" t="s">
        <v>137</v>
      </c>
      <c r="AT274" s="20" t="s">
        <v>132</v>
      </c>
      <c r="AU274" s="20" t="s">
        <v>77</v>
      </c>
      <c r="AY274" s="20" t="s">
        <v>130</v>
      </c>
      <c r="BE274" s="199">
        <f t="shared" si="64"/>
        <v>0</v>
      </c>
      <c r="BF274" s="199">
        <f t="shared" si="65"/>
        <v>0</v>
      </c>
      <c r="BG274" s="199">
        <f t="shared" si="66"/>
        <v>0</v>
      </c>
      <c r="BH274" s="199">
        <f t="shared" si="67"/>
        <v>0</v>
      </c>
      <c r="BI274" s="199">
        <f t="shared" si="68"/>
        <v>0</v>
      </c>
      <c r="BJ274" s="20" t="s">
        <v>77</v>
      </c>
      <c r="BK274" s="199">
        <f t="shared" si="69"/>
        <v>0</v>
      </c>
      <c r="BL274" s="20" t="s">
        <v>137</v>
      </c>
      <c r="BM274" s="20" t="s">
        <v>990</v>
      </c>
    </row>
    <row r="275" spans="2:65" s="1" customFormat="1" ht="25.5" customHeight="1">
      <c r="B275" s="37"/>
      <c r="C275" s="188" t="s">
        <v>666</v>
      </c>
      <c r="D275" s="188" t="s">
        <v>132</v>
      </c>
      <c r="E275" s="189" t="s">
        <v>991</v>
      </c>
      <c r="F275" s="190" t="s">
        <v>992</v>
      </c>
      <c r="G275" s="191" t="s">
        <v>177</v>
      </c>
      <c r="H275" s="192">
        <v>590</v>
      </c>
      <c r="I275" s="193"/>
      <c r="J275" s="194">
        <f t="shared" si="60"/>
        <v>0</v>
      </c>
      <c r="K275" s="190" t="s">
        <v>401</v>
      </c>
      <c r="L275" s="57"/>
      <c r="M275" s="195" t="s">
        <v>21</v>
      </c>
      <c r="N275" s="196" t="s">
        <v>40</v>
      </c>
      <c r="O275" s="38"/>
      <c r="P275" s="197">
        <f t="shared" si="61"/>
        <v>0</v>
      </c>
      <c r="Q275" s="197">
        <v>0</v>
      </c>
      <c r="R275" s="197">
        <f t="shared" si="62"/>
        <v>0</v>
      </c>
      <c r="S275" s="197">
        <v>0</v>
      </c>
      <c r="T275" s="198">
        <f t="shared" si="63"/>
        <v>0</v>
      </c>
      <c r="AR275" s="20" t="s">
        <v>137</v>
      </c>
      <c r="AT275" s="20" t="s">
        <v>132</v>
      </c>
      <c r="AU275" s="20" t="s">
        <v>77</v>
      </c>
      <c r="AY275" s="20" t="s">
        <v>130</v>
      </c>
      <c r="BE275" s="199">
        <f t="shared" si="64"/>
        <v>0</v>
      </c>
      <c r="BF275" s="199">
        <f t="shared" si="65"/>
        <v>0</v>
      </c>
      <c r="BG275" s="199">
        <f t="shared" si="66"/>
        <v>0</v>
      </c>
      <c r="BH275" s="199">
        <f t="shared" si="67"/>
        <v>0</v>
      </c>
      <c r="BI275" s="199">
        <f t="shared" si="68"/>
        <v>0</v>
      </c>
      <c r="BJ275" s="20" t="s">
        <v>77</v>
      </c>
      <c r="BK275" s="199">
        <f t="shared" si="69"/>
        <v>0</v>
      </c>
      <c r="BL275" s="20" t="s">
        <v>137</v>
      </c>
      <c r="BM275" s="20" t="s">
        <v>993</v>
      </c>
    </row>
    <row r="276" spans="2:65" s="1" customFormat="1" ht="25.5" customHeight="1">
      <c r="B276" s="37"/>
      <c r="C276" s="200" t="s">
        <v>994</v>
      </c>
      <c r="D276" s="200" t="s">
        <v>174</v>
      </c>
      <c r="E276" s="201" t="s">
        <v>995</v>
      </c>
      <c r="F276" s="202" t="s">
        <v>996</v>
      </c>
      <c r="G276" s="203" t="s">
        <v>182</v>
      </c>
      <c r="H276" s="204">
        <v>12</v>
      </c>
      <c r="I276" s="205"/>
      <c r="J276" s="206">
        <f t="shared" si="60"/>
        <v>0</v>
      </c>
      <c r="K276" s="202" t="s">
        <v>401</v>
      </c>
      <c r="L276" s="207"/>
      <c r="M276" s="208" t="s">
        <v>21</v>
      </c>
      <c r="N276" s="209" t="s">
        <v>40</v>
      </c>
      <c r="O276" s="38"/>
      <c r="P276" s="197">
        <f t="shared" si="61"/>
        <v>0</v>
      </c>
      <c r="Q276" s="197">
        <v>0</v>
      </c>
      <c r="R276" s="197">
        <f t="shared" si="62"/>
        <v>0</v>
      </c>
      <c r="S276" s="197">
        <v>0</v>
      </c>
      <c r="T276" s="198">
        <f t="shared" si="63"/>
        <v>0</v>
      </c>
      <c r="AR276" s="20" t="s">
        <v>147</v>
      </c>
      <c r="AT276" s="20" t="s">
        <v>174</v>
      </c>
      <c r="AU276" s="20" t="s">
        <v>77</v>
      </c>
      <c r="AY276" s="20" t="s">
        <v>130</v>
      </c>
      <c r="BE276" s="199">
        <f t="shared" si="64"/>
        <v>0</v>
      </c>
      <c r="BF276" s="199">
        <f t="shared" si="65"/>
        <v>0</v>
      </c>
      <c r="BG276" s="199">
        <f t="shared" si="66"/>
        <v>0</v>
      </c>
      <c r="BH276" s="199">
        <f t="shared" si="67"/>
        <v>0</v>
      </c>
      <c r="BI276" s="199">
        <f t="shared" si="68"/>
        <v>0</v>
      </c>
      <c r="BJ276" s="20" t="s">
        <v>77</v>
      </c>
      <c r="BK276" s="199">
        <f t="shared" si="69"/>
        <v>0</v>
      </c>
      <c r="BL276" s="20" t="s">
        <v>137</v>
      </c>
      <c r="BM276" s="20" t="s">
        <v>997</v>
      </c>
    </row>
    <row r="277" spans="2:65" s="1" customFormat="1" ht="25.5" customHeight="1">
      <c r="B277" s="37"/>
      <c r="C277" s="200" t="s">
        <v>669</v>
      </c>
      <c r="D277" s="200" t="s">
        <v>174</v>
      </c>
      <c r="E277" s="201" t="s">
        <v>998</v>
      </c>
      <c r="F277" s="202" t="s">
        <v>999</v>
      </c>
      <c r="G277" s="203" t="s">
        <v>182</v>
      </c>
      <c r="H277" s="204">
        <v>4</v>
      </c>
      <c r="I277" s="205"/>
      <c r="J277" s="206">
        <f t="shared" si="60"/>
        <v>0</v>
      </c>
      <c r="K277" s="202" t="s">
        <v>401</v>
      </c>
      <c r="L277" s="207"/>
      <c r="M277" s="208" t="s">
        <v>21</v>
      </c>
      <c r="N277" s="209" t="s">
        <v>40</v>
      </c>
      <c r="O277" s="38"/>
      <c r="P277" s="197">
        <f t="shared" si="61"/>
        <v>0</v>
      </c>
      <c r="Q277" s="197">
        <v>0</v>
      </c>
      <c r="R277" s="197">
        <f t="shared" si="62"/>
        <v>0</v>
      </c>
      <c r="S277" s="197">
        <v>0</v>
      </c>
      <c r="T277" s="198">
        <f t="shared" si="63"/>
        <v>0</v>
      </c>
      <c r="AR277" s="20" t="s">
        <v>147</v>
      </c>
      <c r="AT277" s="20" t="s">
        <v>174</v>
      </c>
      <c r="AU277" s="20" t="s">
        <v>77</v>
      </c>
      <c r="AY277" s="20" t="s">
        <v>130</v>
      </c>
      <c r="BE277" s="199">
        <f t="shared" si="64"/>
        <v>0</v>
      </c>
      <c r="BF277" s="199">
        <f t="shared" si="65"/>
        <v>0</v>
      </c>
      <c r="BG277" s="199">
        <f t="shared" si="66"/>
        <v>0</v>
      </c>
      <c r="BH277" s="199">
        <f t="shared" si="67"/>
        <v>0</v>
      </c>
      <c r="BI277" s="199">
        <f t="shared" si="68"/>
        <v>0</v>
      </c>
      <c r="BJ277" s="20" t="s">
        <v>77</v>
      </c>
      <c r="BK277" s="199">
        <f t="shared" si="69"/>
        <v>0</v>
      </c>
      <c r="BL277" s="20" t="s">
        <v>137</v>
      </c>
      <c r="BM277" s="20" t="s">
        <v>1000</v>
      </c>
    </row>
    <row r="278" spans="2:65" s="1" customFormat="1" ht="16.5" customHeight="1">
      <c r="B278" s="37"/>
      <c r="C278" s="200" t="s">
        <v>1001</v>
      </c>
      <c r="D278" s="200" t="s">
        <v>174</v>
      </c>
      <c r="E278" s="201" t="s">
        <v>1002</v>
      </c>
      <c r="F278" s="202" t="s">
        <v>1003</v>
      </c>
      <c r="G278" s="203" t="s">
        <v>182</v>
      </c>
      <c r="H278" s="204">
        <v>4</v>
      </c>
      <c r="I278" s="205"/>
      <c r="J278" s="206">
        <f t="shared" si="60"/>
        <v>0</v>
      </c>
      <c r="K278" s="202" t="s">
        <v>401</v>
      </c>
      <c r="L278" s="207"/>
      <c r="M278" s="208" t="s">
        <v>21</v>
      </c>
      <c r="N278" s="209" t="s">
        <v>40</v>
      </c>
      <c r="O278" s="38"/>
      <c r="P278" s="197">
        <f t="shared" si="61"/>
        <v>0</v>
      </c>
      <c r="Q278" s="197">
        <v>0</v>
      </c>
      <c r="R278" s="197">
        <f t="shared" si="62"/>
        <v>0</v>
      </c>
      <c r="S278" s="197">
        <v>0</v>
      </c>
      <c r="T278" s="198">
        <f t="shared" si="63"/>
        <v>0</v>
      </c>
      <c r="AR278" s="20" t="s">
        <v>147</v>
      </c>
      <c r="AT278" s="20" t="s">
        <v>174</v>
      </c>
      <c r="AU278" s="20" t="s">
        <v>77</v>
      </c>
      <c r="AY278" s="20" t="s">
        <v>130</v>
      </c>
      <c r="BE278" s="199">
        <f t="shared" si="64"/>
        <v>0</v>
      </c>
      <c r="BF278" s="199">
        <f t="shared" si="65"/>
        <v>0</v>
      </c>
      <c r="BG278" s="199">
        <f t="shared" si="66"/>
        <v>0</v>
      </c>
      <c r="BH278" s="199">
        <f t="shared" si="67"/>
        <v>0</v>
      </c>
      <c r="BI278" s="199">
        <f t="shared" si="68"/>
        <v>0</v>
      </c>
      <c r="BJ278" s="20" t="s">
        <v>77</v>
      </c>
      <c r="BK278" s="199">
        <f t="shared" si="69"/>
        <v>0</v>
      </c>
      <c r="BL278" s="20" t="s">
        <v>137</v>
      </c>
      <c r="BM278" s="20" t="s">
        <v>1004</v>
      </c>
    </row>
    <row r="279" spans="2:65" s="1" customFormat="1" ht="25.5" customHeight="1">
      <c r="B279" s="37"/>
      <c r="C279" s="200" t="s">
        <v>673</v>
      </c>
      <c r="D279" s="200" t="s">
        <v>174</v>
      </c>
      <c r="E279" s="201" t="s">
        <v>1005</v>
      </c>
      <c r="F279" s="202" t="s">
        <v>1006</v>
      </c>
      <c r="G279" s="203" t="s">
        <v>177</v>
      </c>
      <c r="H279" s="204">
        <v>200</v>
      </c>
      <c r="I279" s="205"/>
      <c r="J279" s="206">
        <f t="shared" si="60"/>
        <v>0</v>
      </c>
      <c r="K279" s="202" t="s">
        <v>401</v>
      </c>
      <c r="L279" s="207"/>
      <c r="M279" s="208" t="s">
        <v>21</v>
      </c>
      <c r="N279" s="209" t="s">
        <v>40</v>
      </c>
      <c r="O279" s="38"/>
      <c r="P279" s="197">
        <f t="shared" si="61"/>
        <v>0</v>
      </c>
      <c r="Q279" s="197">
        <v>0</v>
      </c>
      <c r="R279" s="197">
        <f t="shared" si="62"/>
        <v>0</v>
      </c>
      <c r="S279" s="197">
        <v>0</v>
      </c>
      <c r="T279" s="198">
        <f t="shared" si="63"/>
        <v>0</v>
      </c>
      <c r="AR279" s="20" t="s">
        <v>147</v>
      </c>
      <c r="AT279" s="20" t="s">
        <v>174</v>
      </c>
      <c r="AU279" s="20" t="s">
        <v>77</v>
      </c>
      <c r="AY279" s="20" t="s">
        <v>130</v>
      </c>
      <c r="BE279" s="199">
        <f t="shared" si="64"/>
        <v>0</v>
      </c>
      <c r="BF279" s="199">
        <f t="shared" si="65"/>
        <v>0</v>
      </c>
      <c r="BG279" s="199">
        <f t="shared" si="66"/>
        <v>0</v>
      </c>
      <c r="BH279" s="199">
        <f t="shared" si="67"/>
        <v>0</v>
      </c>
      <c r="BI279" s="199">
        <f t="shared" si="68"/>
        <v>0</v>
      </c>
      <c r="BJ279" s="20" t="s">
        <v>77</v>
      </c>
      <c r="BK279" s="199">
        <f t="shared" si="69"/>
        <v>0</v>
      </c>
      <c r="BL279" s="20" t="s">
        <v>137</v>
      </c>
      <c r="BM279" s="20" t="s">
        <v>1007</v>
      </c>
    </row>
    <row r="280" spans="2:65" s="1" customFormat="1" ht="25.5" customHeight="1">
      <c r="B280" s="37"/>
      <c r="C280" s="200" t="s">
        <v>1008</v>
      </c>
      <c r="D280" s="200" t="s">
        <v>174</v>
      </c>
      <c r="E280" s="201" t="s">
        <v>1009</v>
      </c>
      <c r="F280" s="202" t="s">
        <v>1010</v>
      </c>
      <c r="G280" s="203" t="s">
        <v>182</v>
      </c>
      <c r="H280" s="204">
        <v>3</v>
      </c>
      <c r="I280" s="205"/>
      <c r="J280" s="206">
        <f t="shared" si="60"/>
        <v>0</v>
      </c>
      <c r="K280" s="202" t="s">
        <v>401</v>
      </c>
      <c r="L280" s="207"/>
      <c r="M280" s="208" t="s">
        <v>21</v>
      </c>
      <c r="N280" s="209" t="s">
        <v>40</v>
      </c>
      <c r="O280" s="38"/>
      <c r="P280" s="197">
        <f t="shared" si="61"/>
        <v>0</v>
      </c>
      <c r="Q280" s="197">
        <v>0</v>
      </c>
      <c r="R280" s="197">
        <f t="shared" si="62"/>
        <v>0</v>
      </c>
      <c r="S280" s="197">
        <v>0</v>
      </c>
      <c r="T280" s="198">
        <f t="shared" si="63"/>
        <v>0</v>
      </c>
      <c r="AR280" s="20" t="s">
        <v>147</v>
      </c>
      <c r="AT280" s="20" t="s">
        <v>174</v>
      </c>
      <c r="AU280" s="20" t="s">
        <v>77</v>
      </c>
      <c r="AY280" s="20" t="s">
        <v>130</v>
      </c>
      <c r="BE280" s="199">
        <f t="shared" si="64"/>
        <v>0</v>
      </c>
      <c r="BF280" s="199">
        <f t="shared" si="65"/>
        <v>0</v>
      </c>
      <c r="BG280" s="199">
        <f t="shared" si="66"/>
        <v>0</v>
      </c>
      <c r="BH280" s="199">
        <f t="shared" si="67"/>
        <v>0</v>
      </c>
      <c r="BI280" s="199">
        <f t="shared" si="68"/>
        <v>0</v>
      </c>
      <c r="BJ280" s="20" t="s">
        <v>77</v>
      </c>
      <c r="BK280" s="199">
        <f t="shared" si="69"/>
        <v>0</v>
      </c>
      <c r="BL280" s="20" t="s">
        <v>137</v>
      </c>
      <c r="BM280" s="20" t="s">
        <v>1011</v>
      </c>
    </row>
    <row r="281" spans="2:65" s="1" customFormat="1" ht="16.5" customHeight="1">
      <c r="B281" s="37"/>
      <c r="C281" s="200" t="s">
        <v>676</v>
      </c>
      <c r="D281" s="200" t="s">
        <v>174</v>
      </c>
      <c r="E281" s="201" t="s">
        <v>1012</v>
      </c>
      <c r="F281" s="202" t="s">
        <v>1013</v>
      </c>
      <c r="G281" s="203" t="s">
        <v>177</v>
      </c>
      <c r="H281" s="204">
        <v>10</v>
      </c>
      <c r="I281" s="205"/>
      <c r="J281" s="206">
        <f t="shared" si="60"/>
        <v>0</v>
      </c>
      <c r="K281" s="202" t="s">
        <v>401</v>
      </c>
      <c r="L281" s="207"/>
      <c r="M281" s="208" t="s">
        <v>21</v>
      </c>
      <c r="N281" s="209" t="s">
        <v>40</v>
      </c>
      <c r="O281" s="38"/>
      <c r="P281" s="197">
        <f t="shared" si="61"/>
        <v>0</v>
      </c>
      <c r="Q281" s="197">
        <v>0</v>
      </c>
      <c r="R281" s="197">
        <f t="shared" si="62"/>
        <v>0</v>
      </c>
      <c r="S281" s="197">
        <v>0</v>
      </c>
      <c r="T281" s="198">
        <f t="shared" si="63"/>
        <v>0</v>
      </c>
      <c r="AR281" s="20" t="s">
        <v>147</v>
      </c>
      <c r="AT281" s="20" t="s">
        <v>174</v>
      </c>
      <c r="AU281" s="20" t="s">
        <v>77</v>
      </c>
      <c r="AY281" s="20" t="s">
        <v>130</v>
      </c>
      <c r="BE281" s="199">
        <f t="shared" si="64"/>
        <v>0</v>
      </c>
      <c r="BF281" s="199">
        <f t="shared" si="65"/>
        <v>0</v>
      </c>
      <c r="BG281" s="199">
        <f t="shared" si="66"/>
        <v>0</v>
      </c>
      <c r="BH281" s="199">
        <f t="shared" si="67"/>
        <v>0</v>
      </c>
      <c r="BI281" s="199">
        <f t="shared" si="68"/>
        <v>0</v>
      </c>
      <c r="BJ281" s="20" t="s">
        <v>77</v>
      </c>
      <c r="BK281" s="199">
        <f t="shared" si="69"/>
        <v>0</v>
      </c>
      <c r="BL281" s="20" t="s">
        <v>137</v>
      </c>
      <c r="BM281" s="20" t="s">
        <v>1014</v>
      </c>
    </row>
    <row r="282" spans="2:65" s="1" customFormat="1" ht="25.5" customHeight="1">
      <c r="B282" s="37"/>
      <c r="C282" s="200" t="s">
        <v>1015</v>
      </c>
      <c r="D282" s="200" t="s">
        <v>174</v>
      </c>
      <c r="E282" s="201" t="s">
        <v>1016</v>
      </c>
      <c r="F282" s="202" t="s">
        <v>1017</v>
      </c>
      <c r="G282" s="203" t="s">
        <v>182</v>
      </c>
      <c r="H282" s="204">
        <v>5</v>
      </c>
      <c r="I282" s="205"/>
      <c r="J282" s="206">
        <f t="shared" si="60"/>
        <v>0</v>
      </c>
      <c r="K282" s="202" t="s">
        <v>401</v>
      </c>
      <c r="L282" s="207"/>
      <c r="M282" s="208" t="s">
        <v>21</v>
      </c>
      <c r="N282" s="209" t="s">
        <v>40</v>
      </c>
      <c r="O282" s="38"/>
      <c r="P282" s="197">
        <f t="shared" si="61"/>
        <v>0</v>
      </c>
      <c r="Q282" s="197">
        <v>0</v>
      </c>
      <c r="R282" s="197">
        <f t="shared" si="62"/>
        <v>0</v>
      </c>
      <c r="S282" s="197">
        <v>0</v>
      </c>
      <c r="T282" s="198">
        <f t="shared" si="63"/>
        <v>0</v>
      </c>
      <c r="AR282" s="20" t="s">
        <v>147</v>
      </c>
      <c r="AT282" s="20" t="s">
        <v>174</v>
      </c>
      <c r="AU282" s="20" t="s">
        <v>77</v>
      </c>
      <c r="AY282" s="20" t="s">
        <v>130</v>
      </c>
      <c r="BE282" s="199">
        <f t="shared" si="64"/>
        <v>0</v>
      </c>
      <c r="BF282" s="199">
        <f t="shared" si="65"/>
        <v>0</v>
      </c>
      <c r="BG282" s="199">
        <f t="shared" si="66"/>
        <v>0</v>
      </c>
      <c r="BH282" s="199">
        <f t="shared" si="67"/>
        <v>0</v>
      </c>
      <c r="BI282" s="199">
        <f t="shared" si="68"/>
        <v>0</v>
      </c>
      <c r="BJ282" s="20" t="s">
        <v>77</v>
      </c>
      <c r="BK282" s="199">
        <f t="shared" si="69"/>
        <v>0</v>
      </c>
      <c r="BL282" s="20" t="s">
        <v>137</v>
      </c>
      <c r="BM282" s="20" t="s">
        <v>1018</v>
      </c>
    </row>
    <row r="283" spans="2:65" s="1" customFormat="1" ht="25.5" customHeight="1">
      <c r="B283" s="37"/>
      <c r="C283" s="200" t="s">
        <v>680</v>
      </c>
      <c r="D283" s="200" t="s">
        <v>174</v>
      </c>
      <c r="E283" s="201" t="s">
        <v>1019</v>
      </c>
      <c r="F283" s="202" t="s">
        <v>1020</v>
      </c>
      <c r="G283" s="203" t="s">
        <v>182</v>
      </c>
      <c r="H283" s="204">
        <v>4</v>
      </c>
      <c r="I283" s="205"/>
      <c r="J283" s="206">
        <f t="shared" si="60"/>
        <v>0</v>
      </c>
      <c r="K283" s="202" t="s">
        <v>401</v>
      </c>
      <c r="L283" s="207"/>
      <c r="M283" s="208" t="s">
        <v>21</v>
      </c>
      <c r="N283" s="217" t="s">
        <v>40</v>
      </c>
      <c r="O283" s="214"/>
      <c r="P283" s="215">
        <f t="shared" si="61"/>
        <v>0</v>
      </c>
      <c r="Q283" s="215">
        <v>0</v>
      </c>
      <c r="R283" s="215">
        <f t="shared" si="62"/>
        <v>0</v>
      </c>
      <c r="S283" s="215">
        <v>0</v>
      </c>
      <c r="T283" s="216">
        <f t="shared" si="63"/>
        <v>0</v>
      </c>
      <c r="AR283" s="20" t="s">
        <v>147</v>
      </c>
      <c r="AT283" s="20" t="s">
        <v>174</v>
      </c>
      <c r="AU283" s="20" t="s">
        <v>77</v>
      </c>
      <c r="AY283" s="20" t="s">
        <v>130</v>
      </c>
      <c r="BE283" s="199">
        <f t="shared" si="64"/>
        <v>0</v>
      </c>
      <c r="BF283" s="199">
        <f t="shared" si="65"/>
        <v>0</v>
      </c>
      <c r="BG283" s="199">
        <f t="shared" si="66"/>
        <v>0</v>
      </c>
      <c r="BH283" s="199">
        <f t="shared" si="67"/>
        <v>0</v>
      </c>
      <c r="BI283" s="199">
        <f t="shared" si="68"/>
        <v>0</v>
      </c>
      <c r="BJ283" s="20" t="s">
        <v>77</v>
      </c>
      <c r="BK283" s="199">
        <f t="shared" si="69"/>
        <v>0</v>
      </c>
      <c r="BL283" s="20" t="s">
        <v>137</v>
      </c>
      <c r="BM283" s="20" t="s">
        <v>1021</v>
      </c>
    </row>
    <row r="284" spans="2:65" s="1" customFormat="1" ht="6.95" customHeight="1">
      <c r="B284" s="52"/>
      <c r="C284" s="53"/>
      <c r="D284" s="53"/>
      <c r="E284" s="53"/>
      <c r="F284" s="53"/>
      <c r="G284" s="53"/>
      <c r="H284" s="53"/>
      <c r="I284" s="135"/>
      <c r="J284" s="53"/>
      <c r="K284" s="53"/>
      <c r="L284" s="57"/>
    </row>
  </sheetData>
  <sheetProtection algorithmName="SHA-512" hashValue="Nn5KFtAh8AR7wM73TglINmioxc4gB892vchdWZJFEKQG3h3CeVTL0dXZoGFv8zv3f4agAdf1wLRyauYk4+e88Q==" saltValue="PpwNDM02kY1qWLwQdpmpgj6LN11W3A9zK2NRtuYYea0MGqbPKZ6xbkaxWvvaTF+PIUorUd9FSniDKmVXXVnPaA==" spinCount="100000" sheet="1" objects="1" scenarios="1" formatColumns="0" formatRows="0" autoFilter="0"/>
  <autoFilter ref="C76:K283"/>
  <mergeCells count="10">
    <mergeCell ref="J51:J52"/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6"/>
  <sheetViews>
    <sheetView showGridLines="0" workbookViewId="0">
      <pane ySplit="1" topLeftCell="A2" activePane="bottomLeft" state="frozen"/>
      <selection pane="bottomLeft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108"/>
      <c r="C1" s="108"/>
      <c r="D1" s="109" t="s">
        <v>1</v>
      </c>
      <c r="E1" s="108"/>
      <c r="F1" s="110" t="s">
        <v>89</v>
      </c>
      <c r="G1" s="343" t="s">
        <v>90</v>
      </c>
      <c r="H1" s="343"/>
      <c r="I1" s="111"/>
      <c r="J1" s="110" t="s">
        <v>91</v>
      </c>
      <c r="K1" s="109" t="s">
        <v>92</v>
      </c>
      <c r="L1" s="110" t="s">
        <v>93</v>
      </c>
      <c r="M1" s="110"/>
      <c r="N1" s="110"/>
      <c r="O1" s="110"/>
      <c r="P1" s="110"/>
      <c r="Q1" s="110"/>
      <c r="R1" s="110"/>
      <c r="S1" s="110"/>
      <c r="T1" s="110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AT2" s="20" t="s">
        <v>85</v>
      </c>
    </row>
    <row r="3" spans="1:70" ht="6.95" customHeight="1">
      <c r="B3" s="21"/>
      <c r="C3" s="22"/>
      <c r="D3" s="22"/>
      <c r="E3" s="22"/>
      <c r="F3" s="22"/>
      <c r="G3" s="22"/>
      <c r="H3" s="22"/>
      <c r="I3" s="112"/>
      <c r="J3" s="22"/>
      <c r="K3" s="23"/>
      <c r="AT3" s="20" t="s">
        <v>79</v>
      </c>
    </row>
    <row r="4" spans="1:70" ht="36.950000000000003" customHeight="1">
      <c r="B4" s="24"/>
      <c r="C4" s="25"/>
      <c r="D4" s="26" t="s">
        <v>94</v>
      </c>
      <c r="E4" s="25"/>
      <c r="F4" s="25"/>
      <c r="G4" s="25"/>
      <c r="H4" s="25"/>
      <c r="I4" s="113"/>
      <c r="J4" s="25"/>
      <c r="K4" s="27"/>
      <c r="M4" s="28" t="s">
        <v>12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13"/>
      <c r="J5" s="25"/>
      <c r="K5" s="27"/>
    </row>
    <row r="6" spans="1:70" ht="15">
      <c r="B6" s="24"/>
      <c r="C6" s="25"/>
      <c r="D6" s="33" t="s">
        <v>18</v>
      </c>
      <c r="E6" s="25"/>
      <c r="F6" s="25"/>
      <c r="G6" s="25"/>
      <c r="H6" s="25"/>
      <c r="I6" s="113"/>
      <c r="J6" s="25"/>
      <c r="K6" s="27"/>
    </row>
    <row r="7" spans="1:70" ht="16.5" customHeight="1">
      <c r="B7" s="24"/>
      <c r="C7" s="25"/>
      <c r="D7" s="25"/>
      <c r="E7" s="335" t="str">
        <f>'Rekapitulace stavby'!K6</f>
        <v>Údržba, opravy a odstraňování závad u SEE</v>
      </c>
      <c r="F7" s="336"/>
      <c r="G7" s="336"/>
      <c r="H7" s="336"/>
      <c r="I7" s="113"/>
      <c r="J7" s="25"/>
      <c r="K7" s="27"/>
    </row>
    <row r="8" spans="1:70" s="1" customFormat="1" ht="15">
      <c r="B8" s="37"/>
      <c r="C8" s="38"/>
      <c r="D8" s="33" t="s">
        <v>95</v>
      </c>
      <c r="E8" s="38"/>
      <c r="F8" s="38"/>
      <c r="G8" s="38"/>
      <c r="H8" s="38"/>
      <c r="I8" s="114"/>
      <c r="J8" s="38"/>
      <c r="K8" s="41"/>
    </row>
    <row r="9" spans="1:70" s="1" customFormat="1" ht="36.950000000000003" customHeight="1">
      <c r="B9" s="37"/>
      <c r="C9" s="38"/>
      <c r="D9" s="38"/>
      <c r="E9" s="337" t="s">
        <v>1022</v>
      </c>
      <c r="F9" s="338"/>
      <c r="G9" s="338"/>
      <c r="H9" s="338"/>
      <c r="I9" s="114"/>
      <c r="J9" s="38"/>
      <c r="K9" s="41"/>
    </row>
    <row r="10" spans="1:70" s="1" customFormat="1" ht="13.5">
      <c r="B10" s="37"/>
      <c r="C10" s="38"/>
      <c r="D10" s="38"/>
      <c r="E10" s="38"/>
      <c r="F10" s="38"/>
      <c r="G10" s="38"/>
      <c r="H10" s="38"/>
      <c r="I10" s="114"/>
      <c r="J10" s="38"/>
      <c r="K10" s="41"/>
    </row>
    <row r="11" spans="1:70" s="1" customFormat="1" ht="14.45" customHeight="1">
      <c r="B11" s="37"/>
      <c r="C11" s="38"/>
      <c r="D11" s="33" t="s">
        <v>20</v>
      </c>
      <c r="E11" s="38"/>
      <c r="F11" s="31" t="s">
        <v>21</v>
      </c>
      <c r="G11" s="38"/>
      <c r="H11" s="38"/>
      <c r="I11" s="115" t="s">
        <v>22</v>
      </c>
      <c r="J11" s="31" t="s">
        <v>21</v>
      </c>
      <c r="K11" s="41"/>
    </row>
    <row r="12" spans="1:70" s="1" customFormat="1" ht="14.45" customHeight="1">
      <c r="B12" s="37"/>
      <c r="C12" s="38"/>
      <c r="D12" s="33" t="s">
        <v>23</v>
      </c>
      <c r="E12" s="38"/>
      <c r="F12" s="31" t="s">
        <v>24</v>
      </c>
      <c r="G12" s="38"/>
      <c r="H12" s="38"/>
      <c r="I12" s="115" t="s">
        <v>25</v>
      </c>
      <c r="J12" s="116" t="str">
        <f>'Rekapitulace stavby'!AN8</f>
        <v>11. 9. 2018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14"/>
      <c r="J13" s="38"/>
      <c r="K13" s="41"/>
    </row>
    <row r="14" spans="1:70" s="1" customFormat="1" ht="14.45" customHeight="1">
      <c r="B14" s="37"/>
      <c r="C14" s="38"/>
      <c r="D14" s="33" t="s">
        <v>27</v>
      </c>
      <c r="E14" s="38"/>
      <c r="F14" s="38"/>
      <c r="G14" s="38"/>
      <c r="H14" s="38"/>
      <c r="I14" s="115" t="s">
        <v>28</v>
      </c>
      <c r="J14" s="31" t="str">
        <f>IF('Rekapitulace stavby'!AN10="","",'Rekapitulace stavby'!AN10)</f>
        <v/>
      </c>
      <c r="K14" s="41"/>
    </row>
    <row r="15" spans="1:70" s="1" customFormat="1" ht="18" customHeight="1">
      <c r="B15" s="37"/>
      <c r="C15" s="38"/>
      <c r="D15" s="38"/>
      <c r="E15" s="31" t="str">
        <f>IF('Rekapitulace stavby'!E11="","",'Rekapitulace stavby'!E11)</f>
        <v xml:space="preserve"> </v>
      </c>
      <c r="F15" s="38"/>
      <c r="G15" s="38"/>
      <c r="H15" s="38"/>
      <c r="I15" s="115" t="s">
        <v>29</v>
      </c>
      <c r="J15" s="31" t="str">
        <f>IF('Rekapitulace stavby'!AN11="","",'Rekapitulace stavby'!AN11)</f>
        <v/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14"/>
      <c r="J16" s="38"/>
      <c r="K16" s="41"/>
    </row>
    <row r="17" spans="2:11" s="1" customFormat="1" ht="14.45" customHeight="1">
      <c r="B17" s="37"/>
      <c r="C17" s="38"/>
      <c r="D17" s="33" t="s">
        <v>30</v>
      </c>
      <c r="E17" s="38"/>
      <c r="F17" s="38"/>
      <c r="G17" s="38"/>
      <c r="H17" s="38"/>
      <c r="I17" s="115" t="s">
        <v>28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15" t="s">
        <v>29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14"/>
      <c r="J19" s="38"/>
      <c r="K19" s="41"/>
    </row>
    <row r="20" spans="2:11" s="1" customFormat="1" ht="14.45" customHeight="1">
      <c r="B20" s="37"/>
      <c r="C20" s="38"/>
      <c r="D20" s="33" t="s">
        <v>32</v>
      </c>
      <c r="E20" s="38"/>
      <c r="F20" s="38"/>
      <c r="G20" s="38"/>
      <c r="H20" s="38"/>
      <c r="I20" s="115" t="s">
        <v>28</v>
      </c>
      <c r="J20" s="31" t="str">
        <f>IF('Rekapitulace stavby'!AN16="","",'Rekapitulace stavby'!AN16)</f>
        <v/>
      </c>
      <c r="K20" s="41"/>
    </row>
    <row r="21" spans="2:11" s="1" customFormat="1" ht="18" customHeight="1">
      <c r="B21" s="37"/>
      <c r="C21" s="38"/>
      <c r="D21" s="38"/>
      <c r="E21" s="31" t="str">
        <f>IF('Rekapitulace stavby'!E17="","",'Rekapitulace stavby'!E17)</f>
        <v xml:space="preserve"> </v>
      </c>
      <c r="F21" s="38"/>
      <c r="G21" s="38"/>
      <c r="H21" s="38"/>
      <c r="I21" s="115" t="s">
        <v>29</v>
      </c>
      <c r="J21" s="31" t="str">
        <f>IF('Rekapitulace stavby'!AN17="","",'Rekapitulace stavby'!AN17)</f>
        <v/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14"/>
      <c r="J22" s="38"/>
      <c r="K22" s="41"/>
    </row>
    <row r="23" spans="2:11" s="1" customFormat="1" ht="14.45" customHeight="1">
      <c r="B23" s="37"/>
      <c r="C23" s="38"/>
      <c r="D23" s="33" t="s">
        <v>34</v>
      </c>
      <c r="E23" s="38"/>
      <c r="F23" s="38"/>
      <c r="G23" s="38"/>
      <c r="H23" s="38"/>
      <c r="I23" s="114"/>
      <c r="J23" s="38"/>
      <c r="K23" s="41"/>
    </row>
    <row r="24" spans="2:11" s="6" customFormat="1" ht="16.5" customHeight="1">
      <c r="B24" s="117"/>
      <c r="C24" s="118"/>
      <c r="D24" s="118"/>
      <c r="E24" s="304" t="s">
        <v>21</v>
      </c>
      <c r="F24" s="304"/>
      <c r="G24" s="304"/>
      <c r="H24" s="304"/>
      <c r="I24" s="119"/>
      <c r="J24" s="118"/>
      <c r="K24" s="120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14"/>
      <c r="J25" s="38"/>
      <c r="K25" s="41"/>
    </row>
    <row r="26" spans="2:11" s="1" customFormat="1" ht="6.95" customHeight="1">
      <c r="B26" s="37"/>
      <c r="C26" s="38"/>
      <c r="D26" s="81"/>
      <c r="E26" s="81"/>
      <c r="F26" s="81"/>
      <c r="G26" s="81"/>
      <c r="H26" s="81"/>
      <c r="I26" s="121"/>
      <c r="J26" s="81"/>
      <c r="K26" s="122"/>
    </row>
    <row r="27" spans="2:11" s="1" customFormat="1" ht="25.35" customHeight="1">
      <c r="B27" s="37"/>
      <c r="C27" s="38"/>
      <c r="D27" s="123" t="s">
        <v>35</v>
      </c>
      <c r="E27" s="38"/>
      <c r="F27" s="38"/>
      <c r="G27" s="38"/>
      <c r="H27" s="38"/>
      <c r="I27" s="114"/>
      <c r="J27" s="124">
        <f>ROUND(J78,2)</f>
        <v>0</v>
      </c>
      <c r="K27" s="41"/>
    </row>
    <row r="28" spans="2:11" s="1" customFormat="1" ht="6.95" customHeight="1">
      <c r="B28" s="37"/>
      <c r="C28" s="38"/>
      <c r="D28" s="81"/>
      <c r="E28" s="81"/>
      <c r="F28" s="81"/>
      <c r="G28" s="81"/>
      <c r="H28" s="81"/>
      <c r="I28" s="121"/>
      <c r="J28" s="81"/>
      <c r="K28" s="122"/>
    </row>
    <row r="29" spans="2:11" s="1" customFormat="1" ht="14.45" customHeight="1">
      <c r="B29" s="37"/>
      <c r="C29" s="38"/>
      <c r="D29" s="38"/>
      <c r="E29" s="38"/>
      <c r="F29" s="42" t="s">
        <v>37</v>
      </c>
      <c r="G29" s="38"/>
      <c r="H29" s="38"/>
      <c r="I29" s="125" t="s">
        <v>36</v>
      </c>
      <c r="J29" s="42" t="s">
        <v>38</v>
      </c>
      <c r="K29" s="41"/>
    </row>
    <row r="30" spans="2:11" s="1" customFormat="1" ht="14.45" customHeight="1">
      <c r="B30" s="37"/>
      <c r="C30" s="38"/>
      <c r="D30" s="45" t="s">
        <v>39</v>
      </c>
      <c r="E30" s="45" t="s">
        <v>40</v>
      </c>
      <c r="F30" s="126">
        <f>ROUND(SUM(BE78:BE85), 2)</f>
        <v>0</v>
      </c>
      <c r="G30" s="38"/>
      <c r="H30" s="38"/>
      <c r="I30" s="127">
        <v>0.21</v>
      </c>
      <c r="J30" s="126">
        <f>ROUND(ROUND((SUM(BE78:BE85)),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41</v>
      </c>
      <c r="F31" s="126">
        <f>ROUND(SUM(BF78:BF85), 2)</f>
        <v>0</v>
      </c>
      <c r="G31" s="38"/>
      <c r="H31" s="38"/>
      <c r="I31" s="127">
        <v>0.15</v>
      </c>
      <c r="J31" s="126">
        <f>ROUND(ROUND((SUM(BF78:BF85)),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42</v>
      </c>
      <c r="F32" s="126">
        <f>ROUND(SUM(BG78:BG85), 2)</f>
        <v>0</v>
      </c>
      <c r="G32" s="38"/>
      <c r="H32" s="38"/>
      <c r="I32" s="127">
        <v>0.21</v>
      </c>
      <c r="J32" s="126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43</v>
      </c>
      <c r="F33" s="126">
        <f>ROUND(SUM(BH78:BH85), 2)</f>
        <v>0</v>
      </c>
      <c r="G33" s="38"/>
      <c r="H33" s="38"/>
      <c r="I33" s="127">
        <v>0.15</v>
      </c>
      <c r="J33" s="126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44</v>
      </c>
      <c r="F34" s="126">
        <f>ROUND(SUM(BI78:BI85), 2)</f>
        <v>0</v>
      </c>
      <c r="G34" s="38"/>
      <c r="H34" s="38"/>
      <c r="I34" s="127">
        <v>0</v>
      </c>
      <c r="J34" s="126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14"/>
      <c r="J35" s="38"/>
      <c r="K35" s="41"/>
    </row>
    <row r="36" spans="2:11" s="1" customFormat="1" ht="25.35" customHeight="1">
      <c r="B36" s="37"/>
      <c r="C36" s="128"/>
      <c r="D36" s="129" t="s">
        <v>45</v>
      </c>
      <c r="E36" s="75"/>
      <c r="F36" s="75"/>
      <c r="G36" s="130" t="s">
        <v>46</v>
      </c>
      <c r="H36" s="131" t="s">
        <v>47</v>
      </c>
      <c r="I36" s="132"/>
      <c r="J36" s="133">
        <f>SUM(J27:J34)</f>
        <v>0</v>
      </c>
      <c r="K36" s="134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35"/>
      <c r="J37" s="53"/>
      <c r="K37" s="54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37"/>
      <c r="C42" s="26" t="s">
        <v>97</v>
      </c>
      <c r="D42" s="38"/>
      <c r="E42" s="38"/>
      <c r="F42" s="38"/>
      <c r="G42" s="38"/>
      <c r="H42" s="38"/>
      <c r="I42" s="114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14"/>
      <c r="J43" s="38"/>
      <c r="K43" s="41"/>
    </row>
    <row r="44" spans="2:11" s="1" customFormat="1" ht="14.45" customHeight="1">
      <c r="B44" s="37"/>
      <c r="C44" s="33" t="s">
        <v>18</v>
      </c>
      <c r="D44" s="38"/>
      <c r="E44" s="38"/>
      <c r="F44" s="38"/>
      <c r="G44" s="38"/>
      <c r="H44" s="38"/>
      <c r="I44" s="114"/>
      <c r="J44" s="38"/>
      <c r="K44" s="41"/>
    </row>
    <row r="45" spans="2:11" s="1" customFormat="1" ht="16.5" customHeight="1">
      <c r="B45" s="37"/>
      <c r="C45" s="38"/>
      <c r="D45" s="38"/>
      <c r="E45" s="335" t="str">
        <f>E7</f>
        <v>Údržba, opravy a odstraňování závad u SEE</v>
      </c>
      <c r="F45" s="336"/>
      <c r="G45" s="336"/>
      <c r="H45" s="336"/>
      <c r="I45" s="114"/>
      <c r="J45" s="38"/>
      <c r="K45" s="41"/>
    </row>
    <row r="46" spans="2:11" s="1" customFormat="1" ht="14.45" customHeight="1">
      <c r="B46" s="37"/>
      <c r="C46" s="33" t="s">
        <v>95</v>
      </c>
      <c r="D46" s="38"/>
      <c r="E46" s="38"/>
      <c r="F46" s="38"/>
      <c r="G46" s="38"/>
      <c r="H46" s="38"/>
      <c r="I46" s="114"/>
      <c r="J46" s="38"/>
      <c r="K46" s="41"/>
    </row>
    <row r="47" spans="2:11" s="1" customFormat="1" ht="17.25" customHeight="1">
      <c r="B47" s="37"/>
      <c r="C47" s="38"/>
      <c r="D47" s="38"/>
      <c r="E47" s="337" t="str">
        <f>E9</f>
        <v>1.3 - Položky VRN</v>
      </c>
      <c r="F47" s="338"/>
      <c r="G47" s="338"/>
      <c r="H47" s="338"/>
      <c r="I47" s="114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14"/>
      <c r="J48" s="38"/>
      <c r="K48" s="41"/>
    </row>
    <row r="49" spans="2:47" s="1" customFormat="1" ht="18" customHeight="1">
      <c r="B49" s="37"/>
      <c r="C49" s="33" t="s">
        <v>23</v>
      </c>
      <c r="D49" s="38"/>
      <c r="E49" s="38"/>
      <c r="F49" s="31" t="str">
        <f>F12</f>
        <v xml:space="preserve"> </v>
      </c>
      <c r="G49" s="38"/>
      <c r="H49" s="38"/>
      <c r="I49" s="115" t="s">
        <v>25</v>
      </c>
      <c r="J49" s="116" t="str">
        <f>IF(J12="","",J12)</f>
        <v>11. 9. 2018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14"/>
      <c r="J50" s="38"/>
      <c r="K50" s="41"/>
    </row>
    <row r="51" spans="2:47" s="1" customFormat="1" ht="15">
      <c r="B51" s="37"/>
      <c r="C51" s="33" t="s">
        <v>27</v>
      </c>
      <c r="D51" s="38"/>
      <c r="E51" s="38"/>
      <c r="F51" s="31" t="str">
        <f>E15</f>
        <v xml:space="preserve"> </v>
      </c>
      <c r="G51" s="38"/>
      <c r="H51" s="38"/>
      <c r="I51" s="115" t="s">
        <v>32</v>
      </c>
      <c r="J51" s="304" t="str">
        <f>E21</f>
        <v xml:space="preserve"> </v>
      </c>
      <c r="K51" s="41"/>
    </row>
    <row r="52" spans="2:47" s="1" customFormat="1" ht="14.45" customHeight="1">
      <c r="B52" s="37"/>
      <c r="C52" s="33" t="s">
        <v>30</v>
      </c>
      <c r="D52" s="38"/>
      <c r="E52" s="38"/>
      <c r="F52" s="31" t="str">
        <f>IF(E18="","",E18)</f>
        <v/>
      </c>
      <c r="G52" s="38"/>
      <c r="H52" s="38"/>
      <c r="I52" s="114"/>
      <c r="J52" s="339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14"/>
      <c r="J53" s="38"/>
      <c r="K53" s="41"/>
    </row>
    <row r="54" spans="2:47" s="1" customFormat="1" ht="29.25" customHeight="1">
      <c r="B54" s="37"/>
      <c r="C54" s="140" t="s">
        <v>98</v>
      </c>
      <c r="D54" s="128"/>
      <c r="E54" s="128"/>
      <c r="F54" s="128"/>
      <c r="G54" s="128"/>
      <c r="H54" s="128"/>
      <c r="I54" s="141"/>
      <c r="J54" s="142" t="s">
        <v>99</v>
      </c>
      <c r="K54" s="143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14"/>
      <c r="J55" s="38"/>
      <c r="K55" s="41"/>
    </row>
    <row r="56" spans="2:47" s="1" customFormat="1" ht="29.25" customHeight="1">
      <c r="B56" s="37"/>
      <c r="C56" s="144" t="s">
        <v>100</v>
      </c>
      <c r="D56" s="38"/>
      <c r="E56" s="38"/>
      <c r="F56" s="38"/>
      <c r="G56" s="38"/>
      <c r="H56" s="38"/>
      <c r="I56" s="114"/>
      <c r="J56" s="124">
        <f>J78</f>
        <v>0</v>
      </c>
      <c r="K56" s="41"/>
      <c r="AU56" s="20" t="s">
        <v>101</v>
      </c>
    </row>
    <row r="57" spans="2:47" s="7" customFormat="1" ht="24.95" customHeight="1">
      <c r="B57" s="145"/>
      <c r="C57" s="146"/>
      <c r="D57" s="147" t="s">
        <v>396</v>
      </c>
      <c r="E57" s="148"/>
      <c r="F57" s="148"/>
      <c r="G57" s="148"/>
      <c r="H57" s="148"/>
      <c r="I57" s="149"/>
      <c r="J57" s="150">
        <f>J79</f>
        <v>0</v>
      </c>
      <c r="K57" s="151"/>
    </row>
    <row r="58" spans="2:47" s="7" customFormat="1" ht="24.95" customHeight="1">
      <c r="B58" s="145"/>
      <c r="C58" s="146"/>
      <c r="D58" s="147" t="s">
        <v>1023</v>
      </c>
      <c r="E58" s="148"/>
      <c r="F58" s="148"/>
      <c r="G58" s="148"/>
      <c r="H58" s="148"/>
      <c r="I58" s="149"/>
      <c r="J58" s="150">
        <f>J83</f>
        <v>0</v>
      </c>
      <c r="K58" s="151"/>
    </row>
    <row r="59" spans="2:47" s="1" customFormat="1" ht="21.75" customHeight="1">
      <c r="B59" s="37"/>
      <c r="C59" s="38"/>
      <c r="D59" s="38"/>
      <c r="E59" s="38"/>
      <c r="F59" s="38"/>
      <c r="G59" s="38"/>
      <c r="H59" s="38"/>
      <c r="I59" s="114"/>
      <c r="J59" s="38"/>
      <c r="K59" s="41"/>
    </row>
    <row r="60" spans="2:47" s="1" customFormat="1" ht="6.95" customHeight="1">
      <c r="B60" s="52"/>
      <c r="C60" s="53"/>
      <c r="D60" s="53"/>
      <c r="E60" s="53"/>
      <c r="F60" s="53"/>
      <c r="G60" s="53"/>
      <c r="H60" s="53"/>
      <c r="I60" s="135"/>
      <c r="J60" s="53"/>
      <c r="K60" s="5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138"/>
      <c r="J64" s="56"/>
      <c r="K64" s="56"/>
      <c r="L64" s="57"/>
    </row>
    <row r="65" spans="2:65" s="1" customFormat="1" ht="36.950000000000003" customHeight="1">
      <c r="B65" s="37"/>
      <c r="C65" s="58" t="s">
        <v>114</v>
      </c>
      <c r="D65" s="59"/>
      <c r="E65" s="59"/>
      <c r="F65" s="59"/>
      <c r="G65" s="59"/>
      <c r="H65" s="59"/>
      <c r="I65" s="159"/>
      <c r="J65" s="59"/>
      <c r="K65" s="59"/>
      <c r="L65" s="57"/>
    </row>
    <row r="66" spans="2:65" s="1" customFormat="1" ht="6.95" customHeight="1">
      <c r="B66" s="37"/>
      <c r="C66" s="59"/>
      <c r="D66" s="59"/>
      <c r="E66" s="59"/>
      <c r="F66" s="59"/>
      <c r="G66" s="59"/>
      <c r="H66" s="59"/>
      <c r="I66" s="159"/>
      <c r="J66" s="59"/>
      <c r="K66" s="59"/>
      <c r="L66" s="57"/>
    </row>
    <row r="67" spans="2:65" s="1" customFormat="1" ht="14.45" customHeight="1">
      <c r="B67" s="37"/>
      <c r="C67" s="61" t="s">
        <v>18</v>
      </c>
      <c r="D67" s="59"/>
      <c r="E67" s="59"/>
      <c r="F67" s="59"/>
      <c r="G67" s="59"/>
      <c r="H67" s="59"/>
      <c r="I67" s="159"/>
      <c r="J67" s="59"/>
      <c r="K67" s="59"/>
      <c r="L67" s="57"/>
    </row>
    <row r="68" spans="2:65" s="1" customFormat="1" ht="16.5" customHeight="1">
      <c r="B68" s="37"/>
      <c r="C68" s="59"/>
      <c r="D68" s="59"/>
      <c r="E68" s="340" t="str">
        <f>E7</f>
        <v>Údržba, opravy a odstraňování závad u SEE</v>
      </c>
      <c r="F68" s="341"/>
      <c r="G68" s="341"/>
      <c r="H68" s="341"/>
      <c r="I68" s="159"/>
      <c r="J68" s="59"/>
      <c r="K68" s="59"/>
      <c r="L68" s="57"/>
    </row>
    <row r="69" spans="2:65" s="1" customFormat="1" ht="14.45" customHeight="1">
      <c r="B69" s="37"/>
      <c r="C69" s="61" t="s">
        <v>95</v>
      </c>
      <c r="D69" s="59"/>
      <c r="E69" s="59"/>
      <c r="F69" s="59"/>
      <c r="G69" s="59"/>
      <c r="H69" s="59"/>
      <c r="I69" s="159"/>
      <c r="J69" s="59"/>
      <c r="K69" s="59"/>
      <c r="L69" s="57"/>
    </row>
    <row r="70" spans="2:65" s="1" customFormat="1" ht="17.25" customHeight="1">
      <c r="B70" s="37"/>
      <c r="C70" s="59"/>
      <c r="D70" s="59"/>
      <c r="E70" s="315" t="str">
        <f>E9</f>
        <v>1.3 - Položky VRN</v>
      </c>
      <c r="F70" s="342"/>
      <c r="G70" s="342"/>
      <c r="H70" s="342"/>
      <c r="I70" s="159"/>
      <c r="J70" s="59"/>
      <c r="K70" s="59"/>
      <c r="L70" s="57"/>
    </row>
    <row r="71" spans="2:65" s="1" customFormat="1" ht="6.95" customHeight="1">
      <c r="B71" s="37"/>
      <c r="C71" s="59"/>
      <c r="D71" s="59"/>
      <c r="E71" s="59"/>
      <c r="F71" s="59"/>
      <c r="G71" s="59"/>
      <c r="H71" s="59"/>
      <c r="I71" s="159"/>
      <c r="J71" s="59"/>
      <c r="K71" s="59"/>
      <c r="L71" s="57"/>
    </row>
    <row r="72" spans="2:65" s="1" customFormat="1" ht="18" customHeight="1">
      <c r="B72" s="37"/>
      <c r="C72" s="61" t="s">
        <v>23</v>
      </c>
      <c r="D72" s="59"/>
      <c r="E72" s="59"/>
      <c r="F72" s="160" t="str">
        <f>F12</f>
        <v xml:space="preserve"> </v>
      </c>
      <c r="G72" s="59"/>
      <c r="H72" s="59"/>
      <c r="I72" s="161" t="s">
        <v>25</v>
      </c>
      <c r="J72" s="69" t="str">
        <f>IF(J12="","",J12)</f>
        <v>11. 9. 2018</v>
      </c>
      <c r="K72" s="59"/>
      <c r="L72" s="57"/>
    </row>
    <row r="73" spans="2:65" s="1" customFormat="1" ht="6.95" customHeight="1">
      <c r="B73" s="37"/>
      <c r="C73" s="59"/>
      <c r="D73" s="59"/>
      <c r="E73" s="59"/>
      <c r="F73" s="59"/>
      <c r="G73" s="59"/>
      <c r="H73" s="59"/>
      <c r="I73" s="159"/>
      <c r="J73" s="59"/>
      <c r="K73" s="59"/>
      <c r="L73" s="57"/>
    </row>
    <row r="74" spans="2:65" s="1" customFormat="1" ht="15">
      <c r="B74" s="37"/>
      <c r="C74" s="61" t="s">
        <v>27</v>
      </c>
      <c r="D74" s="59"/>
      <c r="E74" s="59"/>
      <c r="F74" s="160" t="str">
        <f>E15</f>
        <v xml:space="preserve"> </v>
      </c>
      <c r="G74" s="59"/>
      <c r="H74" s="59"/>
      <c r="I74" s="161" t="s">
        <v>32</v>
      </c>
      <c r="J74" s="160" t="str">
        <f>E21</f>
        <v xml:space="preserve"> </v>
      </c>
      <c r="K74" s="59"/>
      <c r="L74" s="57"/>
    </row>
    <row r="75" spans="2:65" s="1" customFormat="1" ht="14.45" customHeight="1">
      <c r="B75" s="37"/>
      <c r="C75" s="61" t="s">
        <v>30</v>
      </c>
      <c r="D75" s="59"/>
      <c r="E75" s="59"/>
      <c r="F75" s="160" t="str">
        <f>IF(E18="","",E18)</f>
        <v/>
      </c>
      <c r="G75" s="59"/>
      <c r="H75" s="59"/>
      <c r="I75" s="159"/>
      <c r="J75" s="59"/>
      <c r="K75" s="59"/>
      <c r="L75" s="57"/>
    </row>
    <row r="76" spans="2:65" s="1" customFormat="1" ht="10.35" customHeight="1">
      <c r="B76" s="37"/>
      <c r="C76" s="59"/>
      <c r="D76" s="59"/>
      <c r="E76" s="59"/>
      <c r="F76" s="59"/>
      <c r="G76" s="59"/>
      <c r="H76" s="59"/>
      <c r="I76" s="159"/>
      <c r="J76" s="59"/>
      <c r="K76" s="59"/>
      <c r="L76" s="57"/>
    </row>
    <row r="77" spans="2:65" s="9" customFormat="1" ht="29.25" customHeight="1">
      <c r="B77" s="162"/>
      <c r="C77" s="163" t="s">
        <v>115</v>
      </c>
      <c r="D77" s="164" t="s">
        <v>54</v>
      </c>
      <c r="E77" s="164" t="s">
        <v>50</v>
      </c>
      <c r="F77" s="164" t="s">
        <v>116</v>
      </c>
      <c r="G77" s="164" t="s">
        <v>117</v>
      </c>
      <c r="H77" s="164" t="s">
        <v>118</v>
      </c>
      <c r="I77" s="165" t="s">
        <v>119</v>
      </c>
      <c r="J77" s="164" t="s">
        <v>99</v>
      </c>
      <c r="K77" s="166" t="s">
        <v>120</v>
      </c>
      <c r="L77" s="167"/>
      <c r="M77" s="77" t="s">
        <v>121</v>
      </c>
      <c r="N77" s="78" t="s">
        <v>39</v>
      </c>
      <c r="O77" s="78" t="s">
        <v>122</v>
      </c>
      <c r="P77" s="78" t="s">
        <v>123</v>
      </c>
      <c r="Q77" s="78" t="s">
        <v>124</v>
      </c>
      <c r="R77" s="78" t="s">
        <v>125</v>
      </c>
      <c r="S77" s="78" t="s">
        <v>126</v>
      </c>
      <c r="T77" s="79" t="s">
        <v>127</v>
      </c>
    </row>
    <row r="78" spans="2:65" s="1" customFormat="1" ht="29.25" customHeight="1">
      <c r="B78" s="37"/>
      <c r="C78" s="83" t="s">
        <v>100</v>
      </c>
      <c r="D78" s="59"/>
      <c r="E78" s="59"/>
      <c r="F78" s="59"/>
      <c r="G78" s="59"/>
      <c r="H78" s="59"/>
      <c r="I78" s="159"/>
      <c r="J78" s="168">
        <f>BK78</f>
        <v>0</v>
      </c>
      <c r="K78" s="59"/>
      <c r="L78" s="57"/>
      <c r="M78" s="80"/>
      <c r="N78" s="81"/>
      <c r="O78" s="81"/>
      <c r="P78" s="169">
        <f>P79+P83</f>
        <v>0</v>
      </c>
      <c r="Q78" s="81"/>
      <c r="R78" s="169">
        <f>R79+R83</f>
        <v>0</v>
      </c>
      <c r="S78" s="81"/>
      <c r="T78" s="170">
        <f>T79+T83</f>
        <v>0</v>
      </c>
      <c r="AT78" s="20" t="s">
        <v>68</v>
      </c>
      <c r="AU78" s="20" t="s">
        <v>101</v>
      </c>
      <c r="BK78" s="171">
        <f>BK79+BK83</f>
        <v>0</v>
      </c>
    </row>
    <row r="79" spans="2:65" s="10" customFormat="1" ht="37.35" customHeight="1">
      <c r="B79" s="172"/>
      <c r="C79" s="173"/>
      <c r="D79" s="174" t="s">
        <v>68</v>
      </c>
      <c r="E79" s="175" t="s">
        <v>397</v>
      </c>
      <c r="F79" s="175" t="s">
        <v>398</v>
      </c>
      <c r="G79" s="173"/>
      <c r="H79" s="173"/>
      <c r="I79" s="176"/>
      <c r="J79" s="177">
        <f>BK79</f>
        <v>0</v>
      </c>
      <c r="K79" s="173"/>
      <c r="L79" s="178"/>
      <c r="M79" s="179"/>
      <c r="N79" s="180"/>
      <c r="O79" s="180"/>
      <c r="P79" s="181">
        <f>SUM(P80:P82)</f>
        <v>0</v>
      </c>
      <c r="Q79" s="180"/>
      <c r="R79" s="181">
        <f>SUM(R80:R82)</f>
        <v>0</v>
      </c>
      <c r="S79" s="180"/>
      <c r="T79" s="182">
        <f>SUM(T80:T82)</f>
        <v>0</v>
      </c>
      <c r="AR79" s="183" t="s">
        <v>137</v>
      </c>
      <c r="AT79" s="184" t="s">
        <v>68</v>
      </c>
      <c r="AU79" s="184" t="s">
        <v>69</v>
      </c>
      <c r="AY79" s="183" t="s">
        <v>130</v>
      </c>
      <c r="BK79" s="185">
        <f>SUM(BK80:BK82)</f>
        <v>0</v>
      </c>
    </row>
    <row r="80" spans="2:65" s="1" customFormat="1" ht="153" customHeight="1">
      <c r="B80" s="37"/>
      <c r="C80" s="188" t="s">
        <v>77</v>
      </c>
      <c r="D80" s="188" t="s">
        <v>132</v>
      </c>
      <c r="E80" s="189" t="s">
        <v>1024</v>
      </c>
      <c r="F80" s="190" t="s">
        <v>1025</v>
      </c>
      <c r="G80" s="191" t="s">
        <v>182</v>
      </c>
      <c r="H80" s="192">
        <v>5</v>
      </c>
      <c r="I80" s="193"/>
      <c r="J80" s="194">
        <f>ROUND(I80*H80,2)</f>
        <v>0</v>
      </c>
      <c r="K80" s="190" t="s">
        <v>401</v>
      </c>
      <c r="L80" s="57"/>
      <c r="M80" s="195" t="s">
        <v>21</v>
      </c>
      <c r="N80" s="196" t="s">
        <v>40</v>
      </c>
      <c r="O80" s="38"/>
      <c r="P80" s="197">
        <f>O80*H80</f>
        <v>0</v>
      </c>
      <c r="Q80" s="197">
        <v>0</v>
      </c>
      <c r="R80" s="197">
        <f>Q80*H80</f>
        <v>0</v>
      </c>
      <c r="S80" s="197">
        <v>0</v>
      </c>
      <c r="T80" s="198">
        <f>S80*H80</f>
        <v>0</v>
      </c>
      <c r="AR80" s="20" t="s">
        <v>402</v>
      </c>
      <c r="AT80" s="20" t="s">
        <v>132</v>
      </c>
      <c r="AU80" s="20" t="s">
        <v>77</v>
      </c>
      <c r="AY80" s="20" t="s">
        <v>130</v>
      </c>
      <c r="BE80" s="199">
        <f>IF(N80="základní",J80,0)</f>
        <v>0</v>
      </c>
      <c r="BF80" s="199">
        <f>IF(N80="snížená",J80,0)</f>
        <v>0</v>
      </c>
      <c r="BG80" s="199">
        <f>IF(N80="zákl. přenesená",J80,0)</f>
        <v>0</v>
      </c>
      <c r="BH80" s="199">
        <f>IF(N80="sníž. přenesená",J80,0)</f>
        <v>0</v>
      </c>
      <c r="BI80" s="199">
        <f>IF(N80="nulová",J80,0)</f>
        <v>0</v>
      </c>
      <c r="BJ80" s="20" t="s">
        <v>77</v>
      </c>
      <c r="BK80" s="199">
        <f>ROUND(I80*H80,2)</f>
        <v>0</v>
      </c>
      <c r="BL80" s="20" t="s">
        <v>402</v>
      </c>
      <c r="BM80" s="20" t="s">
        <v>1026</v>
      </c>
    </row>
    <row r="81" spans="2:65" s="1" customFormat="1" ht="153" customHeight="1">
      <c r="B81" s="37"/>
      <c r="C81" s="188" t="s">
        <v>79</v>
      </c>
      <c r="D81" s="188" t="s">
        <v>132</v>
      </c>
      <c r="E81" s="189" t="s">
        <v>1027</v>
      </c>
      <c r="F81" s="190" t="s">
        <v>1028</v>
      </c>
      <c r="G81" s="191" t="s">
        <v>158</v>
      </c>
      <c r="H81" s="192">
        <v>5</v>
      </c>
      <c r="I81" s="193"/>
      <c r="J81" s="194">
        <f>ROUND(I81*H81,2)</f>
        <v>0</v>
      </c>
      <c r="K81" s="190" t="s">
        <v>401</v>
      </c>
      <c r="L81" s="57"/>
      <c r="M81" s="195" t="s">
        <v>21</v>
      </c>
      <c r="N81" s="196" t="s">
        <v>40</v>
      </c>
      <c r="O81" s="38"/>
      <c r="P81" s="197">
        <f>O81*H81</f>
        <v>0</v>
      </c>
      <c r="Q81" s="197">
        <v>0</v>
      </c>
      <c r="R81" s="197">
        <f>Q81*H81</f>
        <v>0</v>
      </c>
      <c r="S81" s="197">
        <v>0</v>
      </c>
      <c r="T81" s="198">
        <f>S81*H81</f>
        <v>0</v>
      </c>
      <c r="AR81" s="20" t="s">
        <v>402</v>
      </c>
      <c r="AT81" s="20" t="s">
        <v>132</v>
      </c>
      <c r="AU81" s="20" t="s">
        <v>77</v>
      </c>
      <c r="AY81" s="20" t="s">
        <v>130</v>
      </c>
      <c r="BE81" s="199">
        <f>IF(N81="základní",J81,0)</f>
        <v>0</v>
      </c>
      <c r="BF81" s="199">
        <f>IF(N81="snížená",J81,0)</f>
        <v>0</v>
      </c>
      <c r="BG81" s="199">
        <f>IF(N81="zákl. přenesená",J81,0)</f>
        <v>0</v>
      </c>
      <c r="BH81" s="199">
        <f>IF(N81="sníž. přenesená",J81,0)</f>
        <v>0</v>
      </c>
      <c r="BI81" s="199">
        <f>IF(N81="nulová",J81,0)</f>
        <v>0</v>
      </c>
      <c r="BJ81" s="20" t="s">
        <v>77</v>
      </c>
      <c r="BK81" s="199">
        <f>ROUND(I81*H81,2)</f>
        <v>0</v>
      </c>
      <c r="BL81" s="20" t="s">
        <v>402</v>
      </c>
      <c r="BM81" s="20" t="s">
        <v>1029</v>
      </c>
    </row>
    <row r="82" spans="2:65" s="1" customFormat="1" ht="76.5" customHeight="1">
      <c r="B82" s="37"/>
      <c r="C82" s="188" t="s">
        <v>140</v>
      </c>
      <c r="D82" s="188" t="s">
        <v>132</v>
      </c>
      <c r="E82" s="189" t="s">
        <v>1030</v>
      </c>
      <c r="F82" s="190" t="s">
        <v>1031</v>
      </c>
      <c r="G82" s="191" t="s">
        <v>182</v>
      </c>
      <c r="H82" s="192">
        <v>5</v>
      </c>
      <c r="I82" s="193"/>
      <c r="J82" s="194">
        <f>ROUND(I82*H82,2)</f>
        <v>0</v>
      </c>
      <c r="K82" s="190" t="s">
        <v>401</v>
      </c>
      <c r="L82" s="57"/>
      <c r="M82" s="195" t="s">
        <v>21</v>
      </c>
      <c r="N82" s="196" t="s">
        <v>40</v>
      </c>
      <c r="O82" s="38"/>
      <c r="P82" s="197">
        <f>O82*H82</f>
        <v>0</v>
      </c>
      <c r="Q82" s="197">
        <v>0</v>
      </c>
      <c r="R82" s="197">
        <f>Q82*H82</f>
        <v>0</v>
      </c>
      <c r="S82" s="197">
        <v>0</v>
      </c>
      <c r="T82" s="198">
        <f>S82*H82</f>
        <v>0</v>
      </c>
      <c r="AR82" s="20" t="s">
        <v>402</v>
      </c>
      <c r="AT82" s="20" t="s">
        <v>132</v>
      </c>
      <c r="AU82" s="20" t="s">
        <v>77</v>
      </c>
      <c r="AY82" s="20" t="s">
        <v>130</v>
      </c>
      <c r="BE82" s="199">
        <f>IF(N82="základní",J82,0)</f>
        <v>0</v>
      </c>
      <c r="BF82" s="199">
        <f>IF(N82="snížená",J82,0)</f>
        <v>0</v>
      </c>
      <c r="BG82" s="199">
        <f>IF(N82="zákl. přenesená",J82,0)</f>
        <v>0</v>
      </c>
      <c r="BH82" s="199">
        <f>IF(N82="sníž. přenesená",J82,0)</f>
        <v>0</v>
      </c>
      <c r="BI82" s="199">
        <f>IF(N82="nulová",J82,0)</f>
        <v>0</v>
      </c>
      <c r="BJ82" s="20" t="s">
        <v>77</v>
      </c>
      <c r="BK82" s="199">
        <f>ROUND(I82*H82,2)</f>
        <v>0</v>
      </c>
      <c r="BL82" s="20" t="s">
        <v>402</v>
      </c>
      <c r="BM82" s="20" t="s">
        <v>1032</v>
      </c>
    </row>
    <row r="83" spans="2:65" s="10" customFormat="1" ht="37.35" customHeight="1">
      <c r="B83" s="172"/>
      <c r="C83" s="173"/>
      <c r="D83" s="174" t="s">
        <v>68</v>
      </c>
      <c r="E83" s="175" t="s">
        <v>1033</v>
      </c>
      <c r="F83" s="175" t="s">
        <v>1034</v>
      </c>
      <c r="G83" s="173"/>
      <c r="H83" s="173"/>
      <c r="I83" s="176"/>
      <c r="J83" s="177">
        <f>BK83</f>
        <v>0</v>
      </c>
      <c r="K83" s="173"/>
      <c r="L83" s="178"/>
      <c r="M83" s="179"/>
      <c r="N83" s="180"/>
      <c r="O83" s="180"/>
      <c r="P83" s="181">
        <f>SUM(P84:P85)</f>
        <v>0</v>
      </c>
      <c r="Q83" s="180"/>
      <c r="R83" s="181">
        <f>SUM(R84:R85)</f>
        <v>0</v>
      </c>
      <c r="S83" s="180"/>
      <c r="T83" s="182">
        <f>SUM(T84:T85)</f>
        <v>0</v>
      </c>
      <c r="AR83" s="183" t="s">
        <v>148</v>
      </c>
      <c r="AT83" s="184" t="s">
        <v>68</v>
      </c>
      <c r="AU83" s="184" t="s">
        <v>69</v>
      </c>
      <c r="AY83" s="183" t="s">
        <v>130</v>
      </c>
      <c r="BK83" s="185">
        <f>SUM(BK84:BK85)</f>
        <v>0</v>
      </c>
    </row>
    <row r="84" spans="2:65" s="1" customFormat="1" ht="16.5" customHeight="1">
      <c r="B84" s="37"/>
      <c r="C84" s="188" t="s">
        <v>137</v>
      </c>
      <c r="D84" s="188" t="s">
        <v>132</v>
      </c>
      <c r="E84" s="189" t="s">
        <v>1035</v>
      </c>
      <c r="F84" s="190" t="s">
        <v>1036</v>
      </c>
      <c r="G84" s="191" t="s">
        <v>1037</v>
      </c>
      <c r="H84" s="218"/>
      <c r="I84" s="193"/>
      <c r="J84" s="194">
        <f>ROUND(I84*H84,2)</f>
        <v>0</v>
      </c>
      <c r="K84" s="190" t="s">
        <v>21</v>
      </c>
      <c r="L84" s="57"/>
      <c r="M84" s="195" t="s">
        <v>21</v>
      </c>
      <c r="N84" s="196" t="s">
        <v>40</v>
      </c>
      <c r="O84" s="38"/>
      <c r="P84" s="197">
        <f>O84*H84</f>
        <v>0</v>
      </c>
      <c r="Q84" s="197">
        <v>0</v>
      </c>
      <c r="R84" s="197">
        <f>Q84*H84</f>
        <v>0</v>
      </c>
      <c r="S84" s="197">
        <v>0</v>
      </c>
      <c r="T84" s="198">
        <f>S84*H84</f>
        <v>0</v>
      </c>
      <c r="AR84" s="20" t="s">
        <v>137</v>
      </c>
      <c r="AT84" s="20" t="s">
        <v>132</v>
      </c>
      <c r="AU84" s="20" t="s">
        <v>77</v>
      </c>
      <c r="AY84" s="20" t="s">
        <v>130</v>
      </c>
      <c r="BE84" s="199">
        <f>IF(N84="základní",J84,0)</f>
        <v>0</v>
      </c>
      <c r="BF84" s="199">
        <f>IF(N84="snížená",J84,0)</f>
        <v>0</v>
      </c>
      <c r="BG84" s="199">
        <f>IF(N84="zákl. přenesená",J84,0)</f>
        <v>0</v>
      </c>
      <c r="BH84" s="199">
        <f>IF(N84="sníž. přenesená",J84,0)</f>
        <v>0</v>
      </c>
      <c r="BI84" s="199">
        <f>IF(N84="nulová",J84,0)</f>
        <v>0</v>
      </c>
      <c r="BJ84" s="20" t="s">
        <v>77</v>
      </c>
      <c r="BK84" s="199">
        <f>ROUND(I84*H84,2)</f>
        <v>0</v>
      </c>
      <c r="BL84" s="20" t="s">
        <v>137</v>
      </c>
      <c r="BM84" s="20" t="s">
        <v>1038</v>
      </c>
    </row>
    <row r="85" spans="2:65" s="1" customFormat="1" ht="16.5" customHeight="1">
      <c r="B85" s="37"/>
      <c r="C85" s="188" t="s">
        <v>148</v>
      </c>
      <c r="D85" s="188" t="s">
        <v>132</v>
      </c>
      <c r="E85" s="189" t="s">
        <v>1039</v>
      </c>
      <c r="F85" s="190" t="s">
        <v>1040</v>
      </c>
      <c r="G85" s="191" t="s">
        <v>1037</v>
      </c>
      <c r="H85" s="218"/>
      <c r="I85" s="193"/>
      <c r="J85" s="194">
        <f>ROUND(I85*H85,2)</f>
        <v>0</v>
      </c>
      <c r="K85" s="190" t="s">
        <v>401</v>
      </c>
      <c r="L85" s="57"/>
      <c r="M85" s="195" t="s">
        <v>21</v>
      </c>
      <c r="N85" s="213" t="s">
        <v>40</v>
      </c>
      <c r="O85" s="214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AR85" s="20" t="s">
        <v>137</v>
      </c>
      <c r="AT85" s="20" t="s">
        <v>132</v>
      </c>
      <c r="AU85" s="20" t="s">
        <v>77</v>
      </c>
      <c r="AY85" s="20" t="s">
        <v>130</v>
      </c>
      <c r="BE85" s="199">
        <f>IF(N85="základní",J85,0)</f>
        <v>0</v>
      </c>
      <c r="BF85" s="199">
        <f>IF(N85="snížená",J85,0)</f>
        <v>0</v>
      </c>
      <c r="BG85" s="199">
        <f>IF(N85="zákl. přenesená",J85,0)</f>
        <v>0</v>
      </c>
      <c r="BH85" s="199">
        <f>IF(N85="sníž. přenesená",J85,0)</f>
        <v>0</v>
      </c>
      <c r="BI85" s="199">
        <f>IF(N85="nulová",J85,0)</f>
        <v>0</v>
      </c>
      <c r="BJ85" s="20" t="s">
        <v>77</v>
      </c>
      <c r="BK85" s="199">
        <f>ROUND(I85*H85,2)</f>
        <v>0</v>
      </c>
      <c r="BL85" s="20" t="s">
        <v>137</v>
      </c>
      <c r="BM85" s="20" t="s">
        <v>1041</v>
      </c>
    </row>
    <row r="86" spans="2:65" s="1" customFormat="1" ht="6.95" customHeight="1">
      <c r="B86" s="52"/>
      <c r="C86" s="53"/>
      <c r="D86" s="53"/>
      <c r="E86" s="53"/>
      <c r="F86" s="53"/>
      <c r="G86" s="53"/>
      <c r="H86" s="53"/>
      <c r="I86" s="135"/>
      <c r="J86" s="53"/>
      <c r="K86" s="53"/>
      <c r="L86" s="57"/>
    </row>
  </sheetData>
  <sheetProtection algorithmName="SHA-512" hashValue="28m/czUYgFY/uvKpsi+jyanHXZQARVsT2qNaYCQvmPYhvF/KYhyMNFH3WFunVZD7VswCHkK0VM/239N3zCgM4g==" saltValue="KierJtDKueWcl2Yojdh+29dIzfqTeOI8pSLPCBk9ZvJh6O+7DWLE966/sWj+E7WRF7Yt6ekpVGCS+oVRlKFuPQ==" spinCount="100000" sheet="1" objects="1" scenarios="1" formatColumns="0" formatRows="0" autoFilter="0"/>
  <autoFilter ref="C77:K85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108"/>
      <c r="C1" s="108"/>
      <c r="D1" s="109" t="s">
        <v>1</v>
      </c>
      <c r="E1" s="108"/>
      <c r="F1" s="110" t="s">
        <v>89</v>
      </c>
      <c r="G1" s="343" t="s">
        <v>90</v>
      </c>
      <c r="H1" s="343"/>
      <c r="I1" s="111"/>
      <c r="J1" s="110" t="s">
        <v>91</v>
      </c>
      <c r="K1" s="109" t="s">
        <v>92</v>
      </c>
      <c r="L1" s="110" t="s">
        <v>93</v>
      </c>
      <c r="M1" s="110"/>
      <c r="N1" s="110"/>
      <c r="O1" s="110"/>
      <c r="P1" s="110"/>
      <c r="Q1" s="110"/>
      <c r="R1" s="110"/>
      <c r="S1" s="110"/>
      <c r="T1" s="110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AT2" s="20" t="s">
        <v>88</v>
      </c>
    </row>
    <row r="3" spans="1:70" ht="6.95" customHeight="1">
      <c r="B3" s="21"/>
      <c r="C3" s="22"/>
      <c r="D3" s="22"/>
      <c r="E3" s="22"/>
      <c r="F3" s="22"/>
      <c r="G3" s="22"/>
      <c r="H3" s="22"/>
      <c r="I3" s="112"/>
      <c r="J3" s="22"/>
      <c r="K3" s="23"/>
      <c r="AT3" s="20" t="s">
        <v>79</v>
      </c>
    </row>
    <row r="4" spans="1:70" ht="36.950000000000003" customHeight="1">
      <c r="B4" s="24"/>
      <c r="C4" s="25"/>
      <c r="D4" s="26" t="s">
        <v>94</v>
      </c>
      <c r="E4" s="25"/>
      <c r="F4" s="25"/>
      <c r="G4" s="25"/>
      <c r="H4" s="25"/>
      <c r="I4" s="113"/>
      <c r="J4" s="25"/>
      <c r="K4" s="27"/>
      <c r="M4" s="28" t="s">
        <v>12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13"/>
      <c r="J5" s="25"/>
      <c r="K5" s="27"/>
    </row>
    <row r="6" spans="1:70" ht="15">
      <c r="B6" s="24"/>
      <c r="C6" s="25"/>
      <c r="D6" s="33" t="s">
        <v>18</v>
      </c>
      <c r="E6" s="25"/>
      <c r="F6" s="25"/>
      <c r="G6" s="25"/>
      <c r="H6" s="25"/>
      <c r="I6" s="113"/>
      <c r="J6" s="25"/>
      <c r="K6" s="27"/>
    </row>
    <row r="7" spans="1:70" ht="16.5" customHeight="1">
      <c r="B7" s="24"/>
      <c r="C7" s="25"/>
      <c r="D7" s="25"/>
      <c r="E7" s="335" t="str">
        <f>'Rekapitulace stavby'!K6</f>
        <v>Údržba, opravy a odstraňování závad u SEE</v>
      </c>
      <c r="F7" s="336"/>
      <c r="G7" s="336"/>
      <c r="H7" s="336"/>
      <c r="I7" s="113"/>
      <c r="J7" s="25"/>
      <c r="K7" s="27"/>
    </row>
    <row r="8" spans="1:70" s="1" customFormat="1" ht="15">
      <c r="B8" s="37"/>
      <c r="C8" s="38"/>
      <c r="D8" s="33" t="s">
        <v>95</v>
      </c>
      <c r="E8" s="38"/>
      <c r="F8" s="38"/>
      <c r="G8" s="38"/>
      <c r="H8" s="38"/>
      <c r="I8" s="114"/>
      <c r="J8" s="38"/>
      <c r="K8" s="41"/>
    </row>
    <row r="9" spans="1:70" s="1" customFormat="1" ht="36.950000000000003" customHeight="1">
      <c r="B9" s="37"/>
      <c r="C9" s="38"/>
      <c r="D9" s="38"/>
      <c r="E9" s="337" t="s">
        <v>1042</v>
      </c>
      <c r="F9" s="338"/>
      <c r="G9" s="338"/>
      <c r="H9" s="338"/>
      <c r="I9" s="114"/>
      <c r="J9" s="38"/>
      <c r="K9" s="41"/>
    </row>
    <row r="10" spans="1:70" s="1" customFormat="1" ht="13.5">
      <c r="B10" s="37"/>
      <c r="C10" s="38"/>
      <c r="D10" s="38"/>
      <c r="E10" s="38"/>
      <c r="F10" s="38"/>
      <c r="G10" s="38"/>
      <c r="H10" s="38"/>
      <c r="I10" s="114"/>
      <c r="J10" s="38"/>
      <c r="K10" s="41"/>
    </row>
    <row r="11" spans="1:70" s="1" customFormat="1" ht="14.45" customHeight="1">
      <c r="B11" s="37"/>
      <c r="C11" s="38"/>
      <c r="D11" s="33" t="s">
        <v>20</v>
      </c>
      <c r="E11" s="38"/>
      <c r="F11" s="31" t="s">
        <v>21</v>
      </c>
      <c r="G11" s="38"/>
      <c r="H11" s="38"/>
      <c r="I11" s="115" t="s">
        <v>22</v>
      </c>
      <c r="J11" s="31" t="s">
        <v>21</v>
      </c>
      <c r="K11" s="41"/>
    </row>
    <row r="12" spans="1:70" s="1" customFormat="1" ht="14.45" customHeight="1">
      <c r="B12" s="37"/>
      <c r="C12" s="38"/>
      <c r="D12" s="33" t="s">
        <v>23</v>
      </c>
      <c r="E12" s="38"/>
      <c r="F12" s="31" t="s">
        <v>24</v>
      </c>
      <c r="G12" s="38"/>
      <c r="H12" s="38"/>
      <c r="I12" s="115" t="s">
        <v>25</v>
      </c>
      <c r="J12" s="116" t="str">
        <f>'Rekapitulace stavby'!AN8</f>
        <v>11. 9. 2018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14"/>
      <c r="J13" s="38"/>
      <c r="K13" s="41"/>
    </row>
    <row r="14" spans="1:70" s="1" customFormat="1" ht="14.45" customHeight="1">
      <c r="B14" s="37"/>
      <c r="C14" s="38"/>
      <c r="D14" s="33" t="s">
        <v>27</v>
      </c>
      <c r="E14" s="38"/>
      <c r="F14" s="38"/>
      <c r="G14" s="38"/>
      <c r="H14" s="38"/>
      <c r="I14" s="115" t="s">
        <v>28</v>
      </c>
      <c r="J14" s="31" t="str">
        <f>IF('Rekapitulace stavby'!AN10="","",'Rekapitulace stavby'!AN10)</f>
        <v/>
      </c>
      <c r="K14" s="41"/>
    </row>
    <row r="15" spans="1:70" s="1" customFormat="1" ht="18" customHeight="1">
      <c r="B15" s="37"/>
      <c r="C15" s="38"/>
      <c r="D15" s="38"/>
      <c r="E15" s="31" t="str">
        <f>IF('Rekapitulace stavby'!E11="","",'Rekapitulace stavby'!E11)</f>
        <v xml:space="preserve"> </v>
      </c>
      <c r="F15" s="38"/>
      <c r="G15" s="38"/>
      <c r="H15" s="38"/>
      <c r="I15" s="115" t="s">
        <v>29</v>
      </c>
      <c r="J15" s="31" t="str">
        <f>IF('Rekapitulace stavby'!AN11="","",'Rekapitulace stavby'!AN11)</f>
        <v/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14"/>
      <c r="J16" s="38"/>
      <c r="K16" s="41"/>
    </row>
    <row r="17" spans="2:11" s="1" customFormat="1" ht="14.45" customHeight="1">
      <c r="B17" s="37"/>
      <c r="C17" s="38"/>
      <c r="D17" s="33" t="s">
        <v>30</v>
      </c>
      <c r="E17" s="38"/>
      <c r="F17" s="38"/>
      <c r="G17" s="38"/>
      <c r="H17" s="38"/>
      <c r="I17" s="115" t="s">
        <v>28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15" t="s">
        <v>29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14"/>
      <c r="J19" s="38"/>
      <c r="K19" s="41"/>
    </row>
    <row r="20" spans="2:11" s="1" customFormat="1" ht="14.45" customHeight="1">
      <c r="B20" s="37"/>
      <c r="C20" s="38"/>
      <c r="D20" s="33" t="s">
        <v>32</v>
      </c>
      <c r="E20" s="38"/>
      <c r="F20" s="38"/>
      <c r="G20" s="38"/>
      <c r="H20" s="38"/>
      <c r="I20" s="115" t="s">
        <v>28</v>
      </c>
      <c r="J20" s="31" t="str">
        <f>IF('Rekapitulace stavby'!AN16="","",'Rekapitulace stavby'!AN16)</f>
        <v/>
      </c>
      <c r="K20" s="41"/>
    </row>
    <row r="21" spans="2:11" s="1" customFormat="1" ht="18" customHeight="1">
      <c r="B21" s="37"/>
      <c r="C21" s="38"/>
      <c r="D21" s="38"/>
      <c r="E21" s="31" t="str">
        <f>IF('Rekapitulace stavby'!E17="","",'Rekapitulace stavby'!E17)</f>
        <v xml:space="preserve"> </v>
      </c>
      <c r="F21" s="38"/>
      <c r="G21" s="38"/>
      <c r="H21" s="38"/>
      <c r="I21" s="115" t="s">
        <v>29</v>
      </c>
      <c r="J21" s="31" t="str">
        <f>IF('Rekapitulace stavby'!AN17="","",'Rekapitulace stavby'!AN17)</f>
        <v/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14"/>
      <c r="J22" s="38"/>
      <c r="K22" s="41"/>
    </row>
    <row r="23" spans="2:11" s="1" customFormat="1" ht="14.45" customHeight="1">
      <c r="B23" s="37"/>
      <c r="C23" s="38"/>
      <c r="D23" s="33" t="s">
        <v>34</v>
      </c>
      <c r="E23" s="38"/>
      <c r="F23" s="38"/>
      <c r="G23" s="38"/>
      <c r="H23" s="38"/>
      <c r="I23" s="114"/>
      <c r="J23" s="38"/>
      <c r="K23" s="41"/>
    </row>
    <row r="24" spans="2:11" s="6" customFormat="1" ht="16.5" customHeight="1">
      <c r="B24" s="117"/>
      <c r="C24" s="118"/>
      <c r="D24" s="118"/>
      <c r="E24" s="304" t="s">
        <v>21</v>
      </c>
      <c r="F24" s="304"/>
      <c r="G24" s="304"/>
      <c r="H24" s="304"/>
      <c r="I24" s="119"/>
      <c r="J24" s="118"/>
      <c r="K24" s="120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14"/>
      <c r="J25" s="38"/>
      <c r="K25" s="41"/>
    </row>
    <row r="26" spans="2:11" s="1" customFormat="1" ht="6.95" customHeight="1">
      <c r="B26" s="37"/>
      <c r="C26" s="38"/>
      <c r="D26" s="81"/>
      <c r="E26" s="81"/>
      <c r="F26" s="81"/>
      <c r="G26" s="81"/>
      <c r="H26" s="81"/>
      <c r="I26" s="121"/>
      <c r="J26" s="81"/>
      <c r="K26" s="122"/>
    </row>
    <row r="27" spans="2:11" s="1" customFormat="1" ht="25.35" customHeight="1">
      <c r="B27" s="37"/>
      <c r="C27" s="38"/>
      <c r="D27" s="123" t="s">
        <v>35</v>
      </c>
      <c r="E27" s="38"/>
      <c r="F27" s="38"/>
      <c r="G27" s="38"/>
      <c r="H27" s="38"/>
      <c r="I27" s="114"/>
      <c r="J27" s="124">
        <f>ROUND(J78,2)</f>
        <v>0</v>
      </c>
      <c r="K27" s="41"/>
    </row>
    <row r="28" spans="2:11" s="1" customFormat="1" ht="6.95" customHeight="1">
      <c r="B28" s="37"/>
      <c r="C28" s="38"/>
      <c r="D28" s="81"/>
      <c r="E28" s="81"/>
      <c r="F28" s="81"/>
      <c r="G28" s="81"/>
      <c r="H28" s="81"/>
      <c r="I28" s="121"/>
      <c r="J28" s="81"/>
      <c r="K28" s="122"/>
    </row>
    <row r="29" spans="2:11" s="1" customFormat="1" ht="14.45" customHeight="1">
      <c r="B29" s="37"/>
      <c r="C29" s="38"/>
      <c r="D29" s="38"/>
      <c r="E29" s="38"/>
      <c r="F29" s="42" t="s">
        <v>37</v>
      </c>
      <c r="G29" s="38"/>
      <c r="H29" s="38"/>
      <c r="I29" s="125" t="s">
        <v>36</v>
      </c>
      <c r="J29" s="42" t="s">
        <v>38</v>
      </c>
      <c r="K29" s="41"/>
    </row>
    <row r="30" spans="2:11" s="1" customFormat="1" ht="14.45" customHeight="1">
      <c r="B30" s="37"/>
      <c r="C30" s="38"/>
      <c r="D30" s="45" t="s">
        <v>39</v>
      </c>
      <c r="E30" s="45" t="s">
        <v>40</v>
      </c>
      <c r="F30" s="126">
        <f>ROUND(SUM(BE78:BE88), 2)</f>
        <v>0</v>
      </c>
      <c r="G30" s="38"/>
      <c r="H30" s="38"/>
      <c r="I30" s="127">
        <v>0.21</v>
      </c>
      <c r="J30" s="126">
        <f>ROUND(ROUND((SUM(BE78:BE88)),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41</v>
      </c>
      <c r="F31" s="126">
        <f>ROUND(SUM(BF78:BF88), 2)</f>
        <v>0</v>
      </c>
      <c r="G31" s="38"/>
      <c r="H31" s="38"/>
      <c r="I31" s="127">
        <v>0.15</v>
      </c>
      <c r="J31" s="126">
        <f>ROUND(ROUND((SUM(BF78:BF88)),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42</v>
      </c>
      <c r="F32" s="126">
        <f>ROUND(SUM(BG78:BG88), 2)</f>
        <v>0</v>
      </c>
      <c r="G32" s="38"/>
      <c r="H32" s="38"/>
      <c r="I32" s="127">
        <v>0.21</v>
      </c>
      <c r="J32" s="126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43</v>
      </c>
      <c r="F33" s="126">
        <f>ROUND(SUM(BH78:BH88), 2)</f>
        <v>0</v>
      </c>
      <c r="G33" s="38"/>
      <c r="H33" s="38"/>
      <c r="I33" s="127">
        <v>0.15</v>
      </c>
      <c r="J33" s="126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44</v>
      </c>
      <c r="F34" s="126">
        <f>ROUND(SUM(BI78:BI88), 2)</f>
        <v>0</v>
      </c>
      <c r="G34" s="38"/>
      <c r="H34" s="38"/>
      <c r="I34" s="127">
        <v>0</v>
      </c>
      <c r="J34" s="126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14"/>
      <c r="J35" s="38"/>
      <c r="K35" s="41"/>
    </row>
    <row r="36" spans="2:11" s="1" customFormat="1" ht="25.35" customHeight="1">
      <c r="B36" s="37"/>
      <c r="C36" s="128"/>
      <c r="D36" s="129" t="s">
        <v>45</v>
      </c>
      <c r="E36" s="75"/>
      <c r="F36" s="75"/>
      <c r="G36" s="130" t="s">
        <v>46</v>
      </c>
      <c r="H36" s="131" t="s">
        <v>47</v>
      </c>
      <c r="I36" s="132"/>
      <c r="J36" s="133">
        <f>SUM(J27:J34)</f>
        <v>0</v>
      </c>
      <c r="K36" s="134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35"/>
      <c r="J37" s="53"/>
      <c r="K37" s="54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37"/>
      <c r="C42" s="26" t="s">
        <v>97</v>
      </c>
      <c r="D42" s="38"/>
      <c r="E42" s="38"/>
      <c r="F42" s="38"/>
      <c r="G42" s="38"/>
      <c r="H42" s="38"/>
      <c r="I42" s="114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14"/>
      <c r="J43" s="38"/>
      <c r="K43" s="41"/>
    </row>
    <row r="44" spans="2:11" s="1" customFormat="1" ht="14.45" customHeight="1">
      <c r="B44" s="37"/>
      <c r="C44" s="33" t="s">
        <v>18</v>
      </c>
      <c r="D44" s="38"/>
      <c r="E44" s="38"/>
      <c r="F44" s="38"/>
      <c r="G44" s="38"/>
      <c r="H44" s="38"/>
      <c r="I44" s="114"/>
      <c r="J44" s="38"/>
      <c r="K44" s="41"/>
    </row>
    <row r="45" spans="2:11" s="1" customFormat="1" ht="16.5" customHeight="1">
      <c r="B45" s="37"/>
      <c r="C45" s="38"/>
      <c r="D45" s="38"/>
      <c r="E45" s="335" t="str">
        <f>E7</f>
        <v>Údržba, opravy a odstraňování závad u SEE</v>
      </c>
      <c r="F45" s="336"/>
      <c r="G45" s="336"/>
      <c r="H45" s="336"/>
      <c r="I45" s="114"/>
      <c r="J45" s="38"/>
      <c r="K45" s="41"/>
    </row>
    <row r="46" spans="2:11" s="1" customFormat="1" ht="14.45" customHeight="1">
      <c r="B46" s="37"/>
      <c r="C46" s="33" t="s">
        <v>95</v>
      </c>
      <c r="D46" s="38"/>
      <c r="E46" s="38"/>
      <c r="F46" s="38"/>
      <c r="G46" s="38"/>
      <c r="H46" s="38"/>
      <c r="I46" s="114"/>
      <c r="J46" s="38"/>
      <c r="K46" s="41"/>
    </row>
    <row r="47" spans="2:11" s="1" customFormat="1" ht="17.25" customHeight="1">
      <c r="B47" s="37"/>
      <c r="C47" s="38"/>
      <c r="D47" s="38"/>
      <c r="E47" s="337" t="str">
        <f>E9</f>
        <v>1.4 - Položky HZS</v>
      </c>
      <c r="F47" s="338"/>
      <c r="G47" s="338"/>
      <c r="H47" s="338"/>
      <c r="I47" s="114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14"/>
      <c r="J48" s="38"/>
      <c r="K48" s="41"/>
    </row>
    <row r="49" spans="2:47" s="1" customFormat="1" ht="18" customHeight="1">
      <c r="B49" s="37"/>
      <c r="C49" s="33" t="s">
        <v>23</v>
      </c>
      <c r="D49" s="38"/>
      <c r="E49" s="38"/>
      <c r="F49" s="31" t="str">
        <f>F12</f>
        <v xml:space="preserve"> </v>
      </c>
      <c r="G49" s="38"/>
      <c r="H49" s="38"/>
      <c r="I49" s="115" t="s">
        <v>25</v>
      </c>
      <c r="J49" s="116" t="str">
        <f>IF(J12="","",J12)</f>
        <v>11. 9. 2018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14"/>
      <c r="J50" s="38"/>
      <c r="K50" s="41"/>
    </row>
    <row r="51" spans="2:47" s="1" customFormat="1" ht="15">
      <c r="B51" s="37"/>
      <c r="C51" s="33" t="s">
        <v>27</v>
      </c>
      <c r="D51" s="38"/>
      <c r="E51" s="38"/>
      <c r="F51" s="31" t="str">
        <f>E15</f>
        <v xml:space="preserve"> </v>
      </c>
      <c r="G51" s="38"/>
      <c r="H51" s="38"/>
      <c r="I51" s="115" t="s">
        <v>32</v>
      </c>
      <c r="J51" s="304" t="str">
        <f>E21</f>
        <v xml:space="preserve"> </v>
      </c>
      <c r="K51" s="41"/>
    </row>
    <row r="52" spans="2:47" s="1" customFormat="1" ht="14.45" customHeight="1">
      <c r="B52" s="37"/>
      <c r="C52" s="33" t="s">
        <v>30</v>
      </c>
      <c r="D52" s="38"/>
      <c r="E52" s="38"/>
      <c r="F52" s="31" t="str">
        <f>IF(E18="","",E18)</f>
        <v/>
      </c>
      <c r="G52" s="38"/>
      <c r="H52" s="38"/>
      <c r="I52" s="114"/>
      <c r="J52" s="339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14"/>
      <c r="J53" s="38"/>
      <c r="K53" s="41"/>
    </row>
    <row r="54" spans="2:47" s="1" customFormat="1" ht="29.25" customHeight="1">
      <c r="B54" s="37"/>
      <c r="C54" s="140" t="s">
        <v>98</v>
      </c>
      <c r="D54" s="128"/>
      <c r="E54" s="128"/>
      <c r="F54" s="128"/>
      <c r="G54" s="128"/>
      <c r="H54" s="128"/>
      <c r="I54" s="141"/>
      <c r="J54" s="142" t="s">
        <v>99</v>
      </c>
      <c r="K54" s="143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14"/>
      <c r="J55" s="38"/>
      <c r="K55" s="41"/>
    </row>
    <row r="56" spans="2:47" s="1" customFormat="1" ht="29.25" customHeight="1">
      <c r="B56" s="37"/>
      <c r="C56" s="144" t="s">
        <v>100</v>
      </c>
      <c r="D56" s="38"/>
      <c r="E56" s="38"/>
      <c r="F56" s="38"/>
      <c r="G56" s="38"/>
      <c r="H56" s="38"/>
      <c r="I56" s="114"/>
      <c r="J56" s="124">
        <f>J78</f>
        <v>0</v>
      </c>
      <c r="K56" s="41"/>
      <c r="AU56" s="20" t="s">
        <v>101</v>
      </c>
    </row>
    <row r="57" spans="2:47" s="7" customFormat="1" ht="24.95" customHeight="1">
      <c r="B57" s="145"/>
      <c r="C57" s="146"/>
      <c r="D57" s="147" t="s">
        <v>1043</v>
      </c>
      <c r="E57" s="148"/>
      <c r="F57" s="148"/>
      <c r="G57" s="148"/>
      <c r="H57" s="148"/>
      <c r="I57" s="149"/>
      <c r="J57" s="150">
        <f>J79</f>
        <v>0</v>
      </c>
      <c r="K57" s="151"/>
    </row>
    <row r="58" spans="2:47" s="7" customFormat="1" ht="24.95" customHeight="1">
      <c r="B58" s="145"/>
      <c r="C58" s="146"/>
      <c r="D58" s="147" t="s">
        <v>396</v>
      </c>
      <c r="E58" s="148"/>
      <c r="F58" s="148"/>
      <c r="G58" s="148"/>
      <c r="H58" s="148"/>
      <c r="I58" s="149"/>
      <c r="J58" s="150">
        <f>J86</f>
        <v>0</v>
      </c>
      <c r="K58" s="151"/>
    </row>
    <row r="59" spans="2:47" s="1" customFormat="1" ht="21.75" customHeight="1">
      <c r="B59" s="37"/>
      <c r="C59" s="38"/>
      <c r="D59" s="38"/>
      <c r="E59" s="38"/>
      <c r="F59" s="38"/>
      <c r="G59" s="38"/>
      <c r="H59" s="38"/>
      <c r="I59" s="114"/>
      <c r="J59" s="38"/>
      <c r="K59" s="41"/>
    </row>
    <row r="60" spans="2:47" s="1" customFormat="1" ht="6.95" customHeight="1">
      <c r="B60" s="52"/>
      <c r="C60" s="53"/>
      <c r="D60" s="53"/>
      <c r="E60" s="53"/>
      <c r="F60" s="53"/>
      <c r="G60" s="53"/>
      <c r="H60" s="53"/>
      <c r="I60" s="135"/>
      <c r="J60" s="53"/>
      <c r="K60" s="5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138"/>
      <c r="J64" s="56"/>
      <c r="K64" s="56"/>
      <c r="L64" s="57"/>
    </row>
    <row r="65" spans="2:65" s="1" customFormat="1" ht="36.950000000000003" customHeight="1">
      <c r="B65" s="37"/>
      <c r="C65" s="58" t="s">
        <v>114</v>
      </c>
      <c r="D65" s="59"/>
      <c r="E65" s="59"/>
      <c r="F65" s="59"/>
      <c r="G65" s="59"/>
      <c r="H65" s="59"/>
      <c r="I65" s="159"/>
      <c r="J65" s="59"/>
      <c r="K65" s="59"/>
      <c r="L65" s="57"/>
    </row>
    <row r="66" spans="2:65" s="1" customFormat="1" ht="6.95" customHeight="1">
      <c r="B66" s="37"/>
      <c r="C66" s="59"/>
      <c r="D66" s="59"/>
      <c r="E66" s="59"/>
      <c r="F66" s="59"/>
      <c r="G66" s="59"/>
      <c r="H66" s="59"/>
      <c r="I66" s="159"/>
      <c r="J66" s="59"/>
      <c r="K66" s="59"/>
      <c r="L66" s="57"/>
    </row>
    <row r="67" spans="2:65" s="1" customFormat="1" ht="14.45" customHeight="1">
      <c r="B67" s="37"/>
      <c r="C67" s="61" t="s">
        <v>18</v>
      </c>
      <c r="D67" s="59"/>
      <c r="E67" s="59"/>
      <c r="F67" s="59"/>
      <c r="G67" s="59"/>
      <c r="H67" s="59"/>
      <c r="I67" s="159"/>
      <c r="J67" s="59"/>
      <c r="K67" s="59"/>
      <c r="L67" s="57"/>
    </row>
    <row r="68" spans="2:65" s="1" customFormat="1" ht="16.5" customHeight="1">
      <c r="B68" s="37"/>
      <c r="C68" s="59"/>
      <c r="D68" s="59"/>
      <c r="E68" s="340" t="str">
        <f>E7</f>
        <v>Údržba, opravy a odstraňování závad u SEE</v>
      </c>
      <c r="F68" s="341"/>
      <c r="G68" s="341"/>
      <c r="H68" s="341"/>
      <c r="I68" s="159"/>
      <c r="J68" s="59"/>
      <c r="K68" s="59"/>
      <c r="L68" s="57"/>
    </row>
    <row r="69" spans="2:65" s="1" customFormat="1" ht="14.45" customHeight="1">
      <c r="B69" s="37"/>
      <c r="C69" s="61" t="s">
        <v>95</v>
      </c>
      <c r="D69" s="59"/>
      <c r="E69" s="59"/>
      <c r="F69" s="59"/>
      <c r="G69" s="59"/>
      <c r="H69" s="59"/>
      <c r="I69" s="159"/>
      <c r="J69" s="59"/>
      <c r="K69" s="59"/>
      <c r="L69" s="57"/>
    </row>
    <row r="70" spans="2:65" s="1" customFormat="1" ht="17.25" customHeight="1">
      <c r="B70" s="37"/>
      <c r="C70" s="59"/>
      <c r="D70" s="59"/>
      <c r="E70" s="315" t="str">
        <f>E9</f>
        <v>1.4 - Položky HZS</v>
      </c>
      <c r="F70" s="342"/>
      <c r="G70" s="342"/>
      <c r="H70" s="342"/>
      <c r="I70" s="159"/>
      <c r="J70" s="59"/>
      <c r="K70" s="59"/>
      <c r="L70" s="57"/>
    </row>
    <row r="71" spans="2:65" s="1" customFormat="1" ht="6.95" customHeight="1">
      <c r="B71" s="37"/>
      <c r="C71" s="59"/>
      <c r="D71" s="59"/>
      <c r="E71" s="59"/>
      <c r="F71" s="59"/>
      <c r="G71" s="59"/>
      <c r="H71" s="59"/>
      <c r="I71" s="159"/>
      <c r="J71" s="59"/>
      <c r="K71" s="59"/>
      <c r="L71" s="57"/>
    </row>
    <row r="72" spans="2:65" s="1" customFormat="1" ht="18" customHeight="1">
      <c r="B72" s="37"/>
      <c r="C72" s="61" t="s">
        <v>23</v>
      </c>
      <c r="D72" s="59"/>
      <c r="E72" s="59"/>
      <c r="F72" s="160" t="str">
        <f>F12</f>
        <v xml:space="preserve"> </v>
      </c>
      <c r="G72" s="59"/>
      <c r="H72" s="59"/>
      <c r="I72" s="161" t="s">
        <v>25</v>
      </c>
      <c r="J72" s="69" t="str">
        <f>IF(J12="","",J12)</f>
        <v>11. 9. 2018</v>
      </c>
      <c r="K72" s="59"/>
      <c r="L72" s="57"/>
    </row>
    <row r="73" spans="2:65" s="1" customFormat="1" ht="6.95" customHeight="1">
      <c r="B73" s="37"/>
      <c r="C73" s="59"/>
      <c r="D73" s="59"/>
      <c r="E73" s="59"/>
      <c r="F73" s="59"/>
      <c r="G73" s="59"/>
      <c r="H73" s="59"/>
      <c r="I73" s="159"/>
      <c r="J73" s="59"/>
      <c r="K73" s="59"/>
      <c r="L73" s="57"/>
    </row>
    <row r="74" spans="2:65" s="1" customFormat="1" ht="15">
      <c r="B74" s="37"/>
      <c r="C74" s="61" t="s">
        <v>27</v>
      </c>
      <c r="D74" s="59"/>
      <c r="E74" s="59"/>
      <c r="F74" s="160" t="str">
        <f>E15</f>
        <v xml:space="preserve"> </v>
      </c>
      <c r="G74" s="59"/>
      <c r="H74" s="59"/>
      <c r="I74" s="161" t="s">
        <v>32</v>
      </c>
      <c r="J74" s="160" t="str">
        <f>E21</f>
        <v xml:space="preserve"> </v>
      </c>
      <c r="K74" s="59"/>
      <c r="L74" s="57"/>
    </row>
    <row r="75" spans="2:65" s="1" customFormat="1" ht="14.45" customHeight="1">
      <c r="B75" s="37"/>
      <c r="C75" s="61" t="s">
        <v>30</v>
      </c>
      <c r="D75" s="59"/>
      <c r="E75" s="59"/>
      <c r="F75" s="160" t="str">
        <f>IF(E18="","",E18)</f>
        <v/>
      </c>
      <c r="G75" s="59"/>
      <c r="H75" s="59"/>
      <c r="I75" s="159"/>
      <c r="J75" s="59"/>
      <c r="K75" s="59"/>
      <c r="L75" s="57"/>
    </row>
    <row r="76" spans="2:65" s="1" customFormat="1" ht="10.35" customHeight="1">
      <c r="B76" s="37"/>
      <c r="C76" s="59"/>
      <c r="D76" s="59"/>
      <c r="E76" s="59"/>
      <c r="F76" s="59"/>
      <c r="G76" s="59"/>
      <c r="H76" s="59"/>
      <c r="I76" s="159"/>
      <c r="J76" s="59"/>
      <c r="K76" s="59"/>
      <c r="L76" s="57"/>
    </row>
    <row r="77" spans="2:65" s="9" customFormat="1" ht="29.25" customHeight="1">
      <c r="B77" s="162"/>
      <c r="C77" s="163" t="s">
        <v>115</v>
      </c>
      <c r="D77" s="164" t="s">
        <v>54</v>
      </c>
      <c r="E77" s="164" t="s">
        <v>50</v>
      </c>
      <c r="F77" s="164" t="s">
        <v>116</v>
      </c>
      <c r="G77" s="164" t="s">
        <v>117</v>
      </c>
      <c r="H77" s="164" t="s">
        <v>118</v>
      </c>
      <c r="I77" s="165" t="s">
        <v>119</v>
      </c>
      <c r="J77" s="164" t="s">
        <v>99</v>
      </c>
      <c r="K77" s="166" t="s">
        <v>120</v>
      </c>
      <c r="L77" s="167"/>
      <c r="M77" s="77" t="s">
        <v>121</v>
      </c>
      <c r="N77" s="78" t="s">
        <v>39</v>
      </c>
      <c r="O77" s="78" t="s">
        <v>122</v>
      </c>
      <c r="P77" s="78" t="s">
        <v>123</v>
      </c>
      <c r="Q77" s="78" t="s">
        <v>124</v>
      </c>
      <c r="R77" s="78" t="s">
        <v>125</v>
      </c>
      <c r="S77" s="78" t="s">
        <v>126</v>
      </c>
      <c r="T77" s="79" t="s">
        <v>127</v>
      </c>
    </row>
    <row r="78" spans="2:65" s="1" customFormat="1" ht="29.25" customHeight="1">
      <c r="B78" s="37"/>
      <c r="C78" s="83" t="s">
        <v>100</v>
      </c>
      <c r="D78" s="59"/>
      <c r="E78" s="59"/>
      <c r="F78" s="59"/>
      <c r="G78" s="59"/>
      <c r="H78" s="59"/>
      <c r="I78" s="159"/>
      <c r="J78" s="168">
        <f>BK78</f>
        <v>0</v>
      </c>
      <c r="K78" s="59"/>
      <c r="L78" s="57"/>
      <c r="M78" s="80"/>
      <c r="N78" s="81"/>
      <c r="O78" s="81"/>
      <c r="P78" s="169">
        <f>P79+P86</f>
        <v>0</v>
      </c>
      <c r="Q78" s="81"/>
      <c r="R78" s="169">
        <f>R79+R86</f>
        <v>0</v>
      </c>
      <c r="S78" s="81"/>
      <c r="T78" s="170">
        <f>T79+T86</f>
        <v>0</v>
      </c>
      <c r="AT78" s="20" t="s">
        <v>68</v>
      </c>
      <c r="AU78" s="20" t="s">
        <v>101</v>
      </c>
      <c r="BK78" s="171">
        <f>BK79+BK86</f>
        <v>0</v>
      </c>
    </row>
    <row r="79" spans="2:65" s="10" customFormat="1" ht="37.35" customHeight="1">
      <c r="B79" s="172"/>
      <c r="C79" s="173"/>
      <c r="D79" s="174" t="s">
        <v>68</v>
      </c>
      <c r="E79" s="175" t="s">
        <v>1044</v>
      </c>
      <c r="F79" s="175" t="s">
        <v>1045</v>
      </c>
      <c r="G79" s="173"/>
      <c r="H79" s="173"/>
      <c r="I79" s="176"/>
      <c r="J79" s="177">
        <f>BK79</f>
        <v>0</v>
      </c>
      <c r="K79" s="173"/>
      <c r="L79" s="178"/>
      <c r="M79" s="179"/>
      <c r="N79" s="180"/>
      <c r="O79" s="180"/>
      <c r="P79" s="181">
        <f>SUM(P80:P85)</f>
        <v>0</v>
      </c>
      <c r="Q79" s="180"/>
      <c r="R79" s="181">
        <f>SUM(R80:R85)</f>
        <v>0</v>
      </c>
      <c r="S79" s="180"/>
      <c r="T79" s="182">
        <f>SUM(T80:T85)</f>
        <v>0</v>
      </c>
      <c r="AR79" s="183" t="s">
        <v>137</v>
      </c>
      <c r="AT79" s="184" t="s">
        <v>68</v>
      </c>
      <c r="AU79" s="184" t="s">
        <v>69</v>
      </c>
      <c r="AY79" s="183" t="s">
        <v>130</v>
      </c>
      <c r="BK79" s="185">
        <f>SUM(BK80:BK85)</f>
        <v>0</v>
      </c>
    </row>
    <row r="80" spans="2:65" s="1" customFormat="1" ht="16.5" customHeight="1">
      <c r="B80" s="37"/>
      <c r="C80" s="188" t="s">
        <v>77</v>
      </c>
      <c r="D80" s="188" t="s">
        <v>132</v>
      </c>
      <c r="E80" s="189" t="s">
        <v>1046</v>
      </c>
      <c r="F80" s="190" t="s">
        <v>1047</v>
      </c>
      <c r="G80" s="191" t="s">
        <v>223</v>
      </c>
      <c r="H80" s="192">
        <v>400</v>
      </c>
      <c r="I80" s="193"/>
      <c r="J80" s="194">
        <f t="shared" ref="J80:J85" si="0">ROUND(I80*H80,2)</f>
        <v>0</v>
      </c>
      <c r="K80" s="190" t="s">
        <v>21</v>
      </c>
      <c r="L80" s="57"/>
      <c r="M80" s="195" t="s">
        <v>21</v>
      </c>
      <c r="N80" s="196" t="s">
        <v>40</v>
      </c>
      <c r="O80" s="38"/>
      <c r="P80" s="197">
        <f t="shared" ref="P80:P85" si="1">O80*H80</f>
        <v>0</v>
      </c>
      <c r="Q80" s="197">
        <v>0</v>
      </c>
      <c r="R80" s="197">
        <f t="shared" ref="R80:R85" si="2">Q80*H80</f>
        <v>0</v>
      </c>
      <c r="S80" s="197">
        <v>0</v>
      </c>
      <c r="T80" s="198">
        <f t="shared" ref="T80:T85" si="3">S80*H80</f>
        <v>0</v>
      </c>
      <c r="AR80" s="20" t="s">
        <v>1048</v>
      </c>
      <c r="AT80" s="20" t="s">
        <v>132</v>
      </c>
      <c r="AU80" s="20" t="s">
        <v>77</v>
      </c>
      <c r="AY80" s="20" t="s">
        <v>130</v>
      </c>
      <c r="BE80" s="199">
        <f t="shared" ref="BE80:BE85" si="4">IF(N80="základní",J80,0)</f>
        <v>0</v>
      </c>
      <c r="BF80" s="199">
        <f t="shared" ref="BF80:BF85" si="5">IF(N80="snížená",J80,0)</f>
        <v>0</v>
      </c>
      <c r="BG80" s="199">
        <f t="shared" ref="BG80:BG85" si="6">IF(N80="zákl. přenesená",J80,0)</f>
        <v>0</v>
      </c>
      <c r="BH80" s="199">
        <f t="shared" ref="BH80:BH85" si="7">IF(N80="sníž. přenesená",J80,0)</f>
        <v>0</v>
      </c>
      <c r="BI80" s="199">
        <f t="shared" ref="BI80:BI85" si="8">IF(N80="nulová",J80,0)</f>
        <v>0</v>
      </c>
      <c r="BJ80" s="20" t="s">
        <v>77</v>
      </c>
      <c r="BK80" s="199">
        <f t="shared" ref="BK80:BK85" si="9">ROUND(I80*H80,2)</f>
        <v>0</v>
      </c>
      <c r="BL80" s="20" t="s">
        <v>1048</v>
      </c>
      <c r="BM80" s="20" t="s">
        <v>79</v>
      </c>
    </row>
    <row r="81" spans="2:65" s="1" customFormat="1" ht="16.5" customHeight="1">
      <c r="B81" s="37"/>
      <c r="C81" s="188" t="s">
        <v>79</v>
      </c>
      <c r="D81" s="188" t="s">
        <v>132</v>
      </c>
      <c r="E81" s="189" t="s">
        <v>1049</v>
      </c>
      <c r="F81" s="190" t="s">
        <v>1050</v>
      </c>
      <c r="G81" s="191" t="s">
        <v>223</v>
      </c>
      <c r="H81" s="192">
        <v>8</v>
      </c>
      <c r="I81" s="193"/>
      <c r="J81" s="194">
        <f t="shared" si="0"/>
        <v>0</v>
      </c>
      <c r="K81" s="190" t="s">
        <v>21</v>
      </c>
      <c r="L81" s="57"/>
      <c r="M81" s="195" t="s">
        <v>21</v>
      </c>
      <c r="N81" s="196" t="s">
        <v>40</v>
      </c>
      <c r="O81" s="38"/>
      <c r="P81" s="197">
        <f t="shared" si="1"/>
        <v>0</v>
      </c>
      <c r="Q81" s="197">
        <v>0</v>
      </c>
      <c r="R81" s="197">
        <f t="shared" si="2"/>
        <v>0</v>
      </c>
      <c r="S81" s="197">
        <v>0</v>
      </c>
      <c r="T81" s="198">
        <f t="shared" si="3"/>
        <v>0</v>
      </c>
      <c r="AR81" s="20" t="s">
        <v>1048</v>
      </c>
      <c r="AT81" s="20" t="s">
        <v>132</v>
      </c>
      <c r="AU81" s="20" t="s">
        <v>77</v>
      </c>
      <c r="AY81" s="20" t="s">
        <v>130</v>
      </c>
      <c r="BE81" s="199">
        <f t="shared" si="4"/>
        <v>0</v>
      </c>
      <c r="BF81" s="199">
        <f t="shared" si="5"/>
        <v>0</v>
      </c>
      <c r="BG81" s="199">
        <f t="shared" si="6"/>
        <v>0</v>
      </c>
      <c r="BH81" s="199">
        <f t="shared" si="7"/>
        <v>0</v>
      </c>
      <c r="BI81" s="199">
        <f t="shared" si="8"/>
        <v>0</v>
      </c>
      <c r="BJ81" s="20" t="s">
        <v>77</v>
      </c>
      <c r="BK81" s="199">
        <f t="shared" si="9"/>
        <v>0</v>
      </c>
      <c r="BL81" s="20" t="s">
        <v>1048</v>
      </c>
      <c r="BM81" s="20" t="s">
        <v>137</v>
      </c>
    </row>
    <row r="82" spans="2:65" s="1" customFormat="1" ht="16.5" customHeight="1">
      <c r="B82" s="37"/>
      <c r="C82" s="188" t="s">
        <v>140</v>
      </c>
      <c r="D82" s="188" t="s">
        <v>132</v>
      </c>
      <c r="E82" s="189" t="s">
        <v>1051</v>
      </c>
      <c r="F82" s="190" t="s">
        <v>1052</v>
      </c>
      <c r="G82" s="191" t="s">
        <v>223</v>
      </c>
      <c r="H82" s="192">
        <v>200</v>
      </c>
      <c r="I82" s="193"/>
      <c r="J82" s="194">
        <f t="shared" si="0"/>
        <v>0</v>
      </c>
      <c r="K82" s="190" t="s">
        <v>21</v>
      </c>
      <c r="L82" s="57"/>
      <c r="M82" s="195" t="s">
        <v>21</v>
      </c>
      <c r="N82" s="196" t="s">
        <v>40</v>
      </c>
      <c r="O82" s="38"/>
      <c r="P82" s="197">
        <f t="shared" si="1"/>
        <v>0</v>
      </c>
      <c r="Q82" s="197">
        <v>0</v>
      </c>
      <c r="R82" s="197">
        <f t="shared" si="2"/>
        <v>0</v>
      </c>
      <c r="S82" s="197">
        <v>0</v>
      </c>
      <c r="T82" s="198">
        <f t="shared" si="3"/>
        <v>0</v>
      </c>
      <c r="AR82" s="20" t="s">
        <v>1048</v>
      </c>
      <c r="AT82" s="20" t="s">
        <v>132</v>
      </c>
      <c r="AU82" s="20" t="s">
        <v>77</v>
      </c>
      <c r="AY82" s="20" t="s">
        <v>130</v>
      </c>
      <c r="BE82" s="199">
        <f t="shared" si="4"/>
        <v>0</v>
      </c>
      <c r="BF82" s="199">
        <f t="shared" si="5"/>
        <v>0</v>
      </c>
      <c r="BG82" s="199">
        <f t="shared" si="6"/>
        <v>0</v>
      </c>
      <c r="BH82" s="199">
        <f t="shared" si="7"/>
        <v>0</v>
      </c>
      <c r="BI82" s="199">
        <f t="shared" si="8"/>
        <v>0</v>
      </c>
      <c r="BJ82" s="20" t="s">
        <v>77</v>
      </c>
      <c r="BK82" s="199">
        <f t="shared" si="9"/>
        <v>0</v>
      </c>
      <c r="BL82" s="20" t="s">
        <v>1048</v>
      </c>
      <c r="BM82" s="20" t="s">
        <v>144</v>
      </c>
    </row>
    <row r="83" spans="2:65" s="1" customFormat="1" ht="16.5" customHeight="1">
      <c r="B83" s="37"/>
      <c r="C83" s="188" t="s">
        <v>137</v>
      </c>
      <c r="D83" s="188" t="s">
        <v>132</v>
      </c>
      <c r="E83" s="189" t="s">
        <v>1053</v>
      </c>
      <c r="F83" s="190" t="s">
        <v>1054</v>
      </c>
      <c r="G83" s="191" t="s">
        <v>223</v>
      </c>
      <c r="H83" s="192">
        <v>10</v>
      </c>
      <c r="I83" s="193"/>
      <c r="J83" s="194">
        <f t="shared" si="0"/>
        <v>0</v>
      </c>
      <c r="K83" s="190" t="s">
        <v>21</v>
      </c>
      <c r="L83" s="57"/>
      <c r="M83" s="195" t="s">
        <v>21</v>
      </c>
      <c r="N83" s="196" t="s">
        <v>40</v>
      </c>
      <c r="O83" s="38"/>
      <c r="P83" s="197">
        <f t="shared" si="1"/>
        <v>0</v>
      </c>
      <c r="Q83" s="197">
        <v>0</v>
      </c>
      <c r="R83" s="197">
        <f t="shared" si="2"/>
        <v>0</v>
      </c>
      <c r="S83" s="197">
        <v>0</v>
      </c>
      <c r="T83" s="198">
        <f t="shared" si="3"/>
        <v>0</v>
      </c>
      <c r="AR83" s="20" t="s">
        <v>1048</v>
      </c>
      <c r="AT83" s="20" t="s">
        <v>132</v>
      </c>
      <c r="AU83" s="20" t="s">
        <v>77</v>
      </c>
      <c r="AY83" s="20" t="s">
        <v>130</v>
      </c>
      <c r="BE83" s="199">
        <f t="shared" si="4"/>
        <v>0</v>
      </c>
      <c r="BF83" s="199">
        <f t="shared" si="5"/>
        <v>0</v>
      </c>
      <c r="BG83" s="199">
        <f t="shared" si="6"/>
        <v>0</v>
      </c>
      <c r="BH83" s="199">
        <f t="shared" si="7"/>
        <v>0</v>
      </c>
      <c r="BI83" s="199">
        <f t="shared" si="8"/>
        <v>0</v>
      </c>
      <c r="BJ83" s="20" t="s">
        <v>77</v>
      </c>
      <c r="BK83" s="199">
        <f t="shared" si="9"/>
        <v>0</v>
      </c>
      <c r="BL83" s="20" t="s">
        <v>1048</v>
      </c>
      <c r="BM83" s="20" t="s">
        <v>147</v>
      </c>
    </row>
    <row r="84" spans="2:65" s="1" customFormat="1" ht="16.5" customHeight="1">
      <c r="B84" s="37"/>
      <c r="C84" s="188" t="s">
        <v>148</v>
      </c>
      <c r="D84" s="188" t="s">
        <v>132</v>
      </c>
      <c r="E84" s="189" t="s">
        <v>1055</v>
      </c>
      <c r="F84" s="190" t="s">
        <v>1056</v>
      </c>
      <c r="G84" s="191" t="s">
        <v>223</v>
      </c>
      <c r="H84" s="192">
        <v>10</v>
      </c>
      <c r="I84" s="193"/>
      <c r="J84" s="194">
        <f t="shared" si="0"/>
        <v>0</v>
      </c>
      <c r="K84" s="190" t="s">
        <v>21</v>
      </c>
      <c r="L84" s="57"/>
      <c r="M84" s="195" t="s">
        <v>21</v>
      </c>
      <c r="N84" s="196" t="s">
        <v>40</v>
      </c>
      <c r="O84" s="38"/>
      <c r="P84" s="197">
        <f t="shared" si="1"/>
        <v>0</v>
      </c>
      <c r="Q84" s="197">
        <v>0</v>
      </c>
      <c r="R84" s="197">
        <f t="shared" si="2"/>
        <v>0</v>
      </c>
      <c r="S84" s="197">
        <v>0</v>
      </c>
      <c r="T84" s="198">
        <f t="shared" si="3"/>
        <v>0</v>
      </c>
      <c r="AR84" s="20" t="s">
        <v>1048</v>
      </c>
      <c r="AT84" s="20" t="s">
        <v>132</v>
      </c>
      <c r="AU84" s="20" t="s">
        <v>77</v>
      </c>
      <c r="AY84" s="20" t="s">
        <v>130</v>
      </c>
      <c r="BE84" s="199">
        <f t="shared" si="4"/>
        <v>0</v>
      </c>
      <c r="BF84" s="199">
        <f t="shared" si="5"/>
        <v>0</v>
      </c>
      <c r="BG84" s="199">
        <f t="shared" si="6"/>
        <v>0</v>
      </c>
      <c r="BH84" s="199">
        <f t="shared" si="7"/>
        <v>0</v>
      </c>
      <c r="BI84" s="199">
        <f t="shared" si="8"/>
        <v>0</v>
      </c>
      <c r="BJ84" s="20" t="s">
        <v>77</v>
      </c>
      <c r="BK84" s="199">
        <f t="shared" si="9"/>
        <v>0</v>
      </c>
      <c r="BL84" s="20" t="s">
        <v>1048</v>
      </c>
      <c r="BM84" s="20" t="s">
        <v>151</v>
      </c>
    </row>
    <row r="85" spans="2:65" s="1" customFormat="1" ht="16.5" customHeight="1">
      <c r="B85" s="37"/>
      <c r="C85" s="188" t="s">
        <v>144</v>
      </c>
      <c r="D85" s="188" t="s">
        <v>132</v>
      </c>
      <c r="E85" s="189" t="s">
        <v>1057</v>
      </c>
      <c r="F85" s="190" t="s">
        <v>1058</v>
      </c>
      <c r="G85" s="191" t="s">
        <v>223</v>
      </c>
      <c r="H85" s="192">
        <v>20</v>
      </c>
      <c r="I85" s="193"/>
      <c r="J85" s="194">
        <f t="shared" si="0"/>
        <v>0</v>
      </c>
      <c r="K85" s="190" t="s">
        <v>21</v>
      </c>
      <c r="L85" s="57"/>
      <c r="M85" s="195" t="s">
        <v>21</v>
      </c>
      <c r="N85" s="196" t="s">
        <v>40</v>
      </c>
      <c r="O85" s="38"/>
      <c r="P85" s="197">
        <f t="shared" si="1"/>
        <v>0</v>
      </c>
      <c r="Q85" s="197">
        <v>0</v>
      </c>
      <c r="R85" s="197">
        <f t="shared" si="2"/>
        <v>0</v>
      </c>
      <c r="S85" s="197">
        <v>0</v>
      </c>
      <c r="T85" s="198">
        <f t="shared" si="3"/>
        <v>0</v>
      </c>
      <c r="AR85" s="20" t="s">
        <v>1048</v>
      </c>
      <c r="AT85" s="20" t="s">
        <v>132</v>
      </c>
      <c r="AU85" s="20" t="s">
        <v>77</v>
      </c>
      <c r="AY85" s="20" t="s">
        <v>130</v>
      </c>
      <c r="BE85" s="199">
        <f t="shared" si="4"/>
        <v>0</v>
      </c>
      <c r="BF85" s="199">
        <f t="shared" si="5"/>
        <v>0</v>
      </c>
      <c r="BG85" s="199">
        <f t="shared" si="6"/>
        <v>0</v>
      </c>
      <c r="BH85" s="199">
        <f t="shared" si="7"/>
        <v>0</v>
      </c>
      <c r="BI85" s="199">
        <f t="shared" si="8"/>
        <v>0</v>
      </c>
      <c r="BJ85" s="20" t="s">
        <v>77</v>
      </c>
      <c r="BK85" s="199">
        <f t="shared" si="9"/>
        <v>0</v>
      </c>
      <c r="BL85" s="20" t="s">
        <v>1048</v>
      </c>
      <c r="BM85" s="20" t="s">
        <v>154</v>
      </c>
    </row>
    <row r="86" spans="2:65" s="10" customFormat="1" ht="37.35" customHeight="1">
      <c r="B86" s="172"/>
      <c r="C86" s="173"/>
      <c r="D86" s="174" t="s">
        <v>68</v>
      </c>
      <c r="E86" s="175" t="s">
        <v>397</v>
      </c>
      <c r="F86" s="175" t="s">
        <v>398</v>
      </c>
      <c r="G86" s="173"/>
      <c r="H86" s="173"/>
      <c r="I86" s="176"/>
      <c r="J86" s="177">
        <f>BK86</f>
        <v>0</v>
      </c>
      <c r="K86" s="173"/>
      <c r="L86" s="178"/>
      <c r="M86" s="179"/>
      <c r="N86" s="180"/>
      <c r="O86" s="180"/>
      <c r="P86" s="181">
        <f>SUM(P87:P88)</f>
        <v>0</v>
      </c>
      <c r="Q86" s="180"/>
      <c r="R86" s="181">
        <f>SUM(R87:R88)</f>
        <v>0</v>
      </c>
      <c r="S86" s="180"/>
      <c r="T86" s="182">
        <f>SUM(T87:T88)</f>
        <v>0</v>
      </c>
      <c r="AR86" s="183" t="s">
        <v>137</v>
      </c>
      <c r="AT86" s="184" t="s">
        <v>68</v>
      </c>
      <c r="AU86" s="184" t="s">
        <v>69</v>
      </c>
      <c r="AY86" s="183" t="s">
        <v>130</v>
      </c>
      <c r="BK86" s="185">
        <f>SUM(BK87:BK88)</f>
        <v>0</v>
      </c>
    </row>
    <row r="87" spans="2:65" s="1" customFormat="1" ht="16.5" customHeight="1">
      <c r="B87" s="37"/>
      <c r="C87" s="188" t="s">
        <v>155</v>
      </c>
      <c r="D87" s="188" t="s">
        <v>132</v>
      </c>
      <c r="E87" s="189" t="s">
        <v>1059</v>
      </c>
      <c r="F87" s="190" t="s">
        <v>1060</v>
      </c>
      <c r="G87" s="191" t="s">
        <v>223</v>
      </c>
      <c r="H87" s="192">
        <v>200</v>
      </c>
      <c r="I87" s="193"/>
      <c r="J87" s="194">
        <f>ROUND(I87*H87,2)</f>
        <v>0</v>
      </c>
      <c r="K87" s="190" t="s">
        <v>401</v>
      </c>
      <c r="L87" s="57"/>
      <c r="M87" s="195" t="s">
        <v>21</v>
      </c>
      <c r="N87" s="196" t="s">
        <v>40</v>
      </c>
      <c r="O87" s="38"/>
      <c r="P87" s="197">
        <f>O87*H87</f>
        <v>0</v>
      </c>
      <c r="Q87" s="197">
        <v>0</v>
      </c>
      <c r="R87" s="197">
        <f>Q87*H87</f>
        <v>0</v>
      </c>
      <c r="S87" s="197">
        <v>0</v>
      </c>
      <c r="T87" s="198">
        <f>S87*H87</f>
        <v>0</v>
      </c>
      <c r="AR87" s="20" t="s">
        <v>1048</v>
      </c>
      <c r="AT87" s="20" t="s">
        <v>132</v>
      </c>
      <c r="AU87" s="20" t="s">
        <v>77</v>
      </c>
      <c r="AY87" s="20" t="s">
        <v>130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20" t="s">
        <v>77</v>
      </c>
      <c r="BK87" s="199">
        <f>ROUND(I87*H87,2)</f>
        <v>0</v>
      </c>
      <c r="BL87" s="20" t="s">
        <v>1048</v>
      </c>
      <c r="BM87" s="20" t="s">
        <v>159</v>
      </c>
    </row>
    <row r="88" spans="2:65" s="1" customFormat="1" ht="16.5" customHeight="1">
      <c r="B88" s="37"/>
      <c r="C88" s="188" t="s">
        <v>147</v>
      </c>
      <c r="D88" s="188" t="s">
        <v>132</v>
      </c>
      <c r="E88" s="189" t="s">
        <v>955</v>
      </c>
      <c r="F88" s="190" t="s">
        <v>956</v>
      </c>
      <c r="G88" s="191" t="s">
        <v>223</v>
      </c>
      <c r="H88" s="192">
        <v>30</v>
      </c>
      <c r="I88" s="193"/>
      <c r="J88" s="194">
        <f>ROUND(I88*H88,2)</f>
        <v>0</v>
      </c>
      <c r="K88" s="190" t="s">
        <v>401</v>
      </c>
      <c r="L88" s="57"/>
      <c r="M88" s="195" t="s">
        <v>21</v>
      </c>
      <c r="N88" s="213" t="s">
        <v>40</v>
      </c>
      <c r="O88" s="214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AR88" s="20" t="s">
        <v>1048</v>
      </c>
      <c r="AT88" s="20" t="s">
        <v>132</v>
      </c>
      <c r="AU88" s="20" t="s">
        <v>77</v>
      </c>
      <c r="AY88" s="20" t="s">
        <v>130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20" t="s">
        <v>77</v>
      </c>
      <c r="BK88" s="199">
        <f>ROUND(I88*H88,2)</f>
        <v>0</v>
      </c>
      <c r="BL88" s="20" t="s">
        <v>1048</v>
      </c>
      <c r="BM88" s="20" t="s">
        <v>162</v>
      </c>
    </row>
    <row r="89" spans="2:65" s="1" customFormat="1" ht="6.95" customHeight="1">
      <c r="B89" s="52"/>
      <c r="C89" s="53"/>
      <c r="D89" s="53"/>
      <c r="E89" s="53"/>
      <c r="F89" s="53"/>
      <c r="G89" s="53"/>
      <c r="H89" s="53"/>
      <c r="I89" s="135"/>
      <c r="J89" s="53"/>
      <c r="K89" s="53"/>
      <c r="L89" s="57"/>
    </row>
  </sheetData>
  <sheetProtection algorithmName="SHA-512" hashValue="QQne4xknioW7TMf4g9yVQ13dQaY8OdozfnQC3tOPhqlBornP/QGv88CNSSPWS/mZsvJ2c03MbhcrbAahsdXhhA==" saltValue="2oPgxiuxwGRC8ss3NSgCHrhaBI3lxdJRleoeb5eycMfIDc0dUjeyt49IGtpLSIb6BdIRqkD27uMUQfUjHvM95A==" spinCount="100000" sheet="1" objects="1" scenarios="1" formatColumns="0" formatRows="0" autoFilter="0"/>
  <autoFilter ref="C77:K88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19" customWidth="1"/>
    <col min="2" max="2" width="1.6640625" style="219" customWidth="1"/>
    <col min="3" max="4" width="5" style="219" customWidth="1"/>
    <col min="5" max="5" width="11.6640625" style="219" customWidth="1"/>
    <col min="6" max="6" width="9.1640625" style="219" customWidth="1"/>
    <col min="7" max="7" width="5" style="219" customWidth="1"/>
    <col min="8" max="8" width="77.83203125" style="219" customWidth="1"/>
    <col min="9" max="10" width="20" style="219" customWidth="1"/>
    <col min="11" max="11" width="1.6640625" style="219" customWidth="1"/>
  </cols>
  <sheetData>
    <row r="1" spans="2:11" ht="37.5" customHeight="1"/>
    <row r="2" spans="2:11" ht="7.5" customHeight="1">
      <c r="B2" s="220"/>
      <c r="C2" s="221"/>
      <c r="D2" s="221"/>
      <c r="E2" s="221"/>
      <c r="F2" s="221"/>
      <c r="G2" s="221"/>
      <c r="H2" s="221"/>
      <c r="I2" s="221"/>
      <c r="J2" s="221"/>
      <c r="K2" s="222"/>
    </row>
    <row r="3" spans="2:11" s="11" customFormat="1" ht="45" customHeight="1">
      <c r="B3" s="223"/>
      <c r="C3" s="347" t="s">
        <v>1061</v>
      </c>
      <c r="D3" s="347"/>
      <c r="E3" s="347"/>
      <c r="F3" s="347"/>
      <c r="G3" s="347"/>
      <c r="H3" s="347"/>
      <c r="I3" s="347"/>
      <c r="J3" s="347"/>
      <c r="K3" s="224"/>
    </row>
    <row r="4" spans="2:11" ht="25.5" customHeight="1">
      <c r="B4" s="225"/>
      <c r="C4" s="351" t="s">
        <v>1062</v>
      </c>
      <c r="D4" s="351"/>
      <c r="E4" s="351"/>
      <c r="F4" s="351"/>
      <c r="G4" s="351"/>
      <c r="H4" s="351"/>
      <c r="I4" s="351"/>
      <c r="J4" s="351"/>
      <c r="K4" s="226"/>
    </row>
    <row r="5" spans="2:11" ht="5.25" customHeight="1">
      <c r="B5" s="225"/>
      <c r="C5" s="227"/>
      <c r="D5" s="227"/>
      <c r="E5" s="227"/>
      <c r="F5" s="227"/>
      <c r="G5" s="227"/>
      <c r="H5" s="227"/>
      <c r="I5" s="227"/>
      <c r="J5" s="227"/>
      <c r="K5" s="226"/>
    </row>
    <row r="6" spans="2:11" ht="15" customHeight="1">
      <c r="B6" s="225"/>
      <c r="C6" s="350" t="s">
        <v>1063</v>
      </c>
      <c r="D6" s="350"/>
      <c r="E6" s="350"/>
      <c r="F6" s="350"/>
      <c r="G6" s="350"/>
      <c r="H6" s="350"/>
      <c r="I6" s="350"/>
      <c r="J6" s="350"/>
      <c r="K6" s="226"/>
    </row>
    <row r="7" spans="2:11" ht="15" customHeight="1">
      <c r="B7" s="229"/>
      <c r="C7" s="350" t="s">
        <v>1064</v>
      </c>
      <c r="D7" s="350"/>
      <c r="E7" s="350"/>
      <c r="F7" s="350"/>
      <c r="G7" s="350"/>
      <c r="H7" s="350"/>
      <c r="I7" s="350"/>
      <c r="J7" s="350"/>
      <c r="K7" s="226"/>
    </row>
    <row r="8" spans="2:11" ht="12.75" customHeight="1">
      <c r="B8" s="229"/>
      <c r="C8" s="228"/>
      <c r="D8" s="228"/>
      <c r="E8" s="228"/>
      <c r="F8" s="228"/>
      <c r="G8" s="228"/>
      <c r="H8" s="228"/>
      <c r="I8" s="228"/>
      <c r="J8" s="228"/>
      <c r="K8" s="226"/>
    </row>
    <row r="9" spans="2:11" ht="15" customHeight="1">
      <c r="B9" s="229"/>
      <c r="C9" s="350" t="s">
        <v>1065</v>
      </c>
      <c r="D9" s="350"/>
      <c r="E9" s="350"/>
      <c r="F9" s="350"/>
      <c r="G9" s="350"/>
      <c r="H9" s="350"/>
      <c r="I9" s="350"/>
      <c r="J9" s="350"/>
      <c r="K9" s="226"/>
    </row>
    <row r="10" spans="2:11" ht="15" customHeight="1">
      <c r="B10" s="229"/>
      <c r="C10" s="228"/>
      <c r="D10" s="350" t="s">
        <v>1066</v>
      </c>
      <c r="E10" s="350"/>
      <c r="F10" s="350"/>
      <c r="G10" s="350"/>
      <c r="H10" s="350"/>
      <c r="I10" s="350"/>
      <c r="J10" s="350"/>
      <c r="K10" s="226"/>
    </row>
    <row r="11" spans="2:11" ht="15" customHeight="1">
      <c r="B11" s="229"/>
      <c r="C11" s="230"/>
      <c r="D11" s="350" t="s">
        <v>1067</v>
      </c>
      <c r="E11" s="350"/>
      <c r="F11" s="350"/>
      <c r="G11" s="350"/>
      <c r="H11" s="350"/>
      <c r="I11" s="350"/>
      <c r="J11" s="350"/>
      <c r="K11" s="226"/>
    </row>
    <row r="12" spans="2:11" ht="12.75" customHeight="1">
      <c r="B12" s="229"/>
      <c r="C12" s="230"/>
      <c r="D12" s="230"/>
      <c r="E12" s="230"/>
      <c r="F12" s="230"/>
      <c r="G12" s="230"/>
      <c r="H12" s="230"/>
      <c r="I12" s="230"/>
      <c r="J12" s="230"/>
      <c r="K12" s="226"/>
    </row>
    <row r="13" spans="2:11" ht="15" customHeight="1">
      <c r="B13" s="229"/>
      <c r="C13" s="230"/>
      <c r="D13" s="350" t="s">
        <v>1068</v>
      </c>
      <c r="E13" s="350"/>
      <c r="F13" s="350"/>
      <c r="G13" s="350"/>
      <c r="H13" s="350"/>
      <c r="I13" s="350"/>
      <c r="J13" s="350"/>
      <c r="K13" s="226"/>
    </row>
    <row r="14" spans="2:11" ht="15" customHeight="1">
      <c r="B14" s="229"/>
      <c r="C14" s="230"/>
      <c r="D14" s="350" t="s">
        <v>1069</v>
      </c>
      <c r="E14" s="350"/>
      <c r="F14" s="350"/>
      <c r="G14" s="350"/>
      <c r="H14" s="350"/>
      <c r="I14" s="350"/>
      <c r="J14" s="350"/>
      <c r="K14" s="226"/>
    </row>
    <row r="15" spans="2:11" ht="15" customHeight="1">
      <c r="B15" s="229"/>
      <c r="C15" s="230"/>
      <c r="D15" s="350" t="s">
        <v>1070</v>
      </c>
      <c r="E15" s="350"/>
      <c r="F15" s="350"/>
      <c r="G15" s="350"/>
      <c r="H15" s="350"/>
      <c r="I15" s="350"/>
      <c r="J15" s="350"/>
      <c r="K15" s="226"/>
    </row>
    <row r="16" spans="2:11" ht="15" customHeight="1">
      <c r="B16" s="229"/>
      <c r="C16" s="230"/>
      <c r="D16" s="230"/>
      <c r="E16" s="231" t="s">
        <v>76</v>
      </c>
      <c r="F16" s="350" t="s">
        <v>1071</v>
      </c>
      <c r="G16" s="350"/>
      <c r="H16" s="350"/>
      <c r="I16" s="350"/>
      <c r="J16" s="350"/>
      <c r="K16" s="226"/>
    </row>
    <row r="17" spans="2:11" ht="15" customHeight="1">
      <c r="B17" s="229"/>
      <c r="C17" s="230"/>
      <c r="D17" s="230"/>
      <c r="E17" s="231" t="s">
        <v>1072</v>
      </c>
      <c r="F17" s="350" t="s">
        <v>1073</v>
      </c>
      <c r="G17" s="350"/>
      <c r="H17" s="350"/>
      <c r="I17" s="350"/>
      <c r="J17" s="350"/>
      <c r="K17" s="226"/>
    </row>
    <row r="18" spans="2:11" ht="15" customHeight="1">
      <c r="B18" s="229"/>
      <c r="C18" s="230"/>
      <c r="D18" s="230"/>
      <c r="E18" s="231" t="s">
        <v>1074</v>
      </c>
      <c r="F18" s="350" t="s">
        <v>1075</v>
      </c>
      <c r="G18" s="350"/>
      <c r="H18" s="350"/>
      <c r="I18" s="350"/>
      <c r="J18" s="350"/>
      <c r="K18" s="226"/>
    </row>
    <row r="19" spans="2:11" ht="15" customHeight="1">
      <c r="B19" s="229"/>
      <c r="C19" s="230"/>
      <c r="D19" s="230"/>
      <c r="E19" s="231" t="s">
        <v>1076</v>
      </c>
      <c r="F19" s="350" t="s">
        <v>1077</v>
      </c>
      <c r="G19" s="350"/>
      <c r="H19" s="350"/>
      <c r="I19" s="350"/>
      <c r="J19" s="350"/>
      <c r="K19" s="226"/>
    </row>
    <row r="20" spans="2:11" ht="15" customHeight="1">
      <c r="B20" s="229"/>
      <c r="C20" s="230"/>
      <c r="D20" s="230"/>
      <c r="E20" s="231" t="s">
        <v>397</v>
      </c>
      <c r="F20" s="350" t="s">
        <v>398</v>
      </c>
      <c r="G20" s="350"/>
      <c r="H20" s="350"/>
      <c r="I20" s="350"/>
      <c r="J20" s="350"/>
      <c r="K20" s="226"/>
    </row>
    <row r="21" spans="2:11" ht="15" customHeight="1">
      <c r="B21" s="229"/>
      <c r="C21" s="230"/>
      <c r="D21" s="230"/>
      <c r="E21" s="231" t="s">
        <v>1078</v>
      </c>
      <c r="F21" s="350" t="s">
        <v>1079</v>
      </c>
      <c r="G21" s="350"/>
      <c r="H21" s="350"/>
      <c r="I21" s="350"/>
      <c r="J21" s="350"/>
      <c r="K21" s="226"/>
    </row>
    <row r="22" spans="2:11" ht="12.75" customHeight="1">
      <c r="B22" s="229"/>
      <c r="C22" s="230"/>
      <c r="D22" s="230"/>
      <c r="E22" s="230"/>
      <c r="F22" s="230"/>
      <c r="G22" s="230"/>
      <c r="H22" s="230"/>
      <c r="I22" s="230"/>
      <c r="J22" s="230"/>
      <c r="K22" s="226"/>
    </row>
    <row r="23" spans="2:11" ht="15" customHeight="1">
      <c r="B23" s="229"/>
      <c r="C23" s="350" t="s">
        <v>1080</v>
      </c>
      <c r="D23" s="350"/>
      <c r="E23" s="350"/>
      <c r="F23" s="350"/>
      <c r="G23" s="350"/>
      <c r="H23" s="350"/>
      <c r="I23" s="350"/>
      <c r="J23" s="350"/>
      <c r="K23" s="226"/>
    </row>
    <row r="24" spans="2:11" ht="15" customHeight="1">
      <c r="B24" s="229"/>
      <c r="C24" s="350" t="s">
        <v>1081</v>
      </c>
      <c r="D24" s="350"/>
      <c r="E24" s="350"/>
      <c r="F24" s="350"/>
      <c r="G24" s="350"/>
      <c r="H24" s="350"/>
      <c r="I24" s="350"/>
      <c r="J24" s="350"/>
      <c r="K24" s="226"/>
    </row>
    <row r="25" spans="2:11" ht="15" customHeight="1">
      <c r="B25" s="229"/>
      <c r="C25" s="228"/>
      <c r="D25" s="350" t="s">
        <v>1082</v>
      </c>
      <c r="E25" s="350"/>
      <c r="F25" s="350"/>
      <c r="G25" s="350"/>
      <c r="H25" s="350"/>
      <c r="I25" s="350"/>
      <c r="J25" s="350"/>
      <c r="K25" s="226"/>
    </row>
    <row r="26" spans="2:11" ht="15" customHeight="1">
      <c r="B26" s="229"/>
      <c r="C26" s="230"/>
      <c r="D26" s="350" t="s">
        <v>1083</v>
      </c>
      <c r="E26" s="350"/>
      <c r="F26" s="350"/>
      <c r="G26" s="350"/>
      <c r="H26" s="350"/>
      <c r="I26" s="350"/>
      <c r="J26" s="350"/>
      <c r="K26" s="226"/>
    </row>
    <row r="27" spans="2:11" ht="12.75" customHeight="1">
      <c r="B27" s="229"/>
      <c r="C27" s="230"/>
      <c r="D27" s="230"/>
      <c r="E27" s="230"/>
      <c r="F27" s="230"/>
      <c r="G27" s="230"/>
      <c r="H27" s="230"/>
      <c r="I27" s="230"/>
      <c r="J27" s="230"/>
      <c r="K27" s="226"/>
    </row>
    <row r="28" spans="2:11" ht="15" customHeight="1">
      <c r="B28" s="229"/>
      <c r="C28" s="230"/>
      <c r="D28" s="350" t="s">
        <v>1084</v>
      </c>
      <c r="E28" s="350"/>
      <c r="F28" s="350"/>
      <c r="G28" s="350"/>
      <c r="H28" s="350"/>
      <c r="I28" s="350"/>
      <c r="J28" s="350"/>
      <c r="K28" s="226"/>
    </row>
    <row r="29" spans="2:11" ht="15" customHeight="1">
      <c r="B29" s="229"/>
      <c r="C29" s="230"/>
      <c r="D29" s="350" t="s">
        <v>1085</v>
      </c>
      <c r="E29" s="350"/>
      <c r="F29" s="350"/>
      <c r="G29" s="350"/>
      <c r="H29" s="350"/>
      <c r="I29" s="350"/>
      <c r="J29" s="350"/>
      <c r="K29" s="226"/>
    </row>
    <row r="30" spans="2:11" ht="12.75" customHeight="1">
      <c r="B30" s="229"/>
      <c r="C30" s="230"/>
      <c r="D30" s="230"/>
      <c r="E30" s="230"/>
      <c r="F30" s="230"/>
      <c r="G30" s="230"/>
      <c r="H30" s="230"/>
      <c r="I30" s="230"/>
      <c r="J30" s="230"/>
      <c r="K30" s="226"/>
    </row>
    <row r="31" spans="2:11" ht="15" customHeight="1">
      <c r="B31" s="229"/>
      <c r="C31" s="230"/>
      <c r="D31" s="350" t="s">
        <v>1086</v>
      </c>
      <c r="E31" s="350"/>
      <c r="F31" s="350"/>
      <c r="G31" s="350"/>
      <c r="H31" s="350"/>
      <c r="I31" s="350"/>
      <c r="J31" s="350"/>
      <c r="K31" s="226"/>
    </row>
    <row r="32" spans="2:11" ht="15" customHeight="1">
      <c r="B32" s="229"/>
      <c r="C32" s="230"/>
      <c r="D32" s="350" t="s">
        <v>1087</v>
      </c>
      <c r="E32" s="350"/>
      <c r="F32" s="350"/>
      <c r="G32" s="350"/>
      <c r="H32" s="350"/>
      <c r="I32" s="350"/>
      <c r="J32" s="350"/>
      <c r="K32" s="226"/>
    </row>
    <row r="33" spans="2:11" ht="15" customHeight="1">
      <c r="B33" s="229"/>
      <c r="C33" s="230"/>
      <c r="D33" s="350" t="s">
        <v>1088</v>
      </c>
      <c r="E33" s="350"/>
      <c r="F33" s="350"/>
      <c r="G33" s="350"/>
      <c r="H33" s="350"/>
      <c r="I33" s="350"/>
      <c r="J33" s="350"/>
      <c r="K33" s="226"/>
    </row>
    <row r="34" spans="2:11" ht="15" customHeight="1">
      <c r="B34" s="229"/>
      <c r="C34" s="230"/>
      <c r="D34" s="228"/>
      <c r="E34" s="232" t="s">
        <v>115</v>
      </c>
      <c r="F34" s="228"/>
      <c r="G34" s="350" t="s">
        <v>1089</v>
      </c>
      <c r="H34" s="350"/>
      <c r="I34" s="350"/>
      <c r="J34" s="350"/>
      <c r="K34" s="226"/>
    </row>
    <row r="35" spans="2:11" ht="30.75" customHeight="1">
      <c r="B35" s="229"/>
      <c r="C35" s="230"/>
      <c r="D35" s="228"/>
      <c r="E35" s="232" t="s">
        <v>1090</v>
      </c>
      <c r="F35" s="228"/>
      <c r="G35" s="350" t="s">
        <v>1091</v>
      </c>
      <c r="H35" s="350"/>
      <c r="I35" s="350"/>
      <c r="J35" s="350"/>
      <c r="K35" s="226"/>
    </row>
    <row r="36" spans="2:11" ht="15" customHeight="1">
      <c r="B36" s="229"/>
      <c r="C36" s="230"/>
      <c r="D36" s="228"/>
      <c r="E36" s="232" t="s">
        <v>50</v>
      </c>
      <c r="F36" s="228"/>
      <c r="G36" s="350" t="s">
        <v>1092</v>
      </c>
      <c r="H36" s="350"/>
      <c r="I36" s="350"/>
      <c r="J36" s="350"/>
      <c r="K36" s="226"/>
    </row>
    <row r="37" spans="2:11" ht="15" customHeight="1">
      <c r="B37" s="229"/>
      <c r="C37" s="230"/>
      <c r="D37" s="228"/>
      <c r="E37" s="232" t="s">
        <v>116</v>
      </c>
      <c r="F37" s="228"/>
      <c r="G37" s="350" t="s">
        <v>1093</v>
      </c>
      <c r="H37" s="350"/>
      <c r="I37" s="350"/>
      <c r="J37" s="350"/>
      <c r="K37" s="226"/>
    </row>
    <row r="38" spans="2:11" ht="15" customHeight="1">
      <c r="B38" s="229"/>
      <c r="C38" s="230"/>
      <c r="D38" s="228"/>
      <c r="E38" s="232" t="s">
        <v>117</v>
      </c>
      <c r="F38" s="228"/>
      <c r="G38" s="350" t="s">
        <v>1094</v>
      </c>
      <c r="H38" s="350"/>
      <c r="I38" s="350"/>
      <c r="J38" s="350"/>
      <c r="K38" s="226"/>
    </row>
    <row r="39" spans="2:11" ht="15" customHeight="1">
      <c r="B39" s="229"/>
      <c r="C39" s="230"/>
      <c r="D39" s="228"/>
      <c r="E39" s="232" t="s">
        <v>118</v>
      </c>
      <c r="F39" s="228"/>
      <c r="G39" s="350" t="s">
        <v>1095</v>
      </c>
      <c r="H39" s="350"/>
      <c r="I39" s="350"/>
      <c r="J39" s="350"/>
      <c r="K39" s="226"/>
    </row>
    <row r="40" spans="2:11" ht="15" customHeight="1">
      <c r="B40" s="229"/>
      <c r="C40" s="230"/>
      <c r="D40" s="228"/>
      <c r="E40" s="232" t="s">
        <v>1096</v>
      </c>
      <c r="F40" s="228"/>
      <c r="G40" s="350" t="s">
        <v>1097</v>
      </c>
      <c r="H40" s="350"/>
      <c r="I40" s="350"/>
      <c r="J40" s="350"/>
      <c r="K40" s="226"/>
    </row>
    <row r="41" spans="2:11" ht="15" customHeight="1">
      <c r="B41" s="229"/>
      <c r="C41" s="230"/>
      <c r="D41" s="228"/>
      <c r="E41" s="232"/>
      <c r="F41" s="228"/>
      <c r="G41" s="350" t="s">
        <v>1098</v>
      </c>
      <c r="H41" s="350"/>
      <c r="I41" s="350"/>
      <c r="J41" s="350"/>
      <c r="K41" s="226"/>
    </row>
    <row r="42" spans="2:11" ht="15" customHeight="1">
      <c r="B42" s="229"/>
      <c r="C42" s="230"/>
      <c r="D42" s="228"/>
      <c r="E42" s="232" t="s">
        <v>1099</v>
      </c>
      <c r="F42" s="228"/>
      <c r="G42" s="350" t="s">
        <v>1100</v>
      </c>
      <c r="H42" s="350"/>
      <c r="I42" s="350"/>
      <c r="J42" s="350"/>
      <c r="K42" s="226"/>
    </row>
    <row r="43" spans="2:11" ht="15" customHeight="1">
      <c r="B43" s="229"/>
      <c r="C43" s="230"/>
      <c r="D43" s="228"/>
      <c r="E43" s="232" t="s">
        <v>120</v>
      </c>
      <c r="F43" s="228"/>
      <c r="G43" s="350" t="s">
        <v>1101</v>
      </c>
      <c r="H43" s="350"/>
      <c r="I43" s="350"/>
      <c r="J43" s="350"/>
      <c r="K43" s="226"/>
    </row>
    <row r="44" spans="2:11" ht="12.75" customHeight="1">
      <c r="B44" s="229"/>
      <c r="C44" s="230"/>
      <c r="D44" s="228"/>
      <c r="E44" s="228"/>
      <c r="F44" s="228"/>
      <c r="G44" s="228"/>
      <c r="H44" s="228"/>
      <c r="I44" s="228"/>
      <c r="J44" s="228"/>
      <c r="K44" s="226"/>
    </row>
    <row r="45" spans="2:11" ht="15" customHeight="1">
      <c r="B45" s="229"/>
      <c r="C45" s="230"/>
      <c r="D45" s="350" t="s">
        <v>1102</v>
      </c>
      <c r="E45" s="350"/>
      <c r="F45" s="350"/>
      <c r="G45" s="350"/>
      <c r="H45" s="350"/>
      <c r="I45" s="350"/>
      <c r="J45" s="350"/>
      <c r="K45" s="226"/>
    </row>
    <row r="46" spans="2:11" ht="15" customHeight="1">
      <c r="B46" s="229"/>
      <c r="C46" s="230"/>
      <c r="D46" s="230"/>
      <c r="E46" s="350" t="s">
        <v>1103</v>
      </c>
      <c r="F46" s="350"/>
      <c r="G46" s="350"/>
      <c r="H46" s="350"/>
      <c r="I46" s="350"/>
      <c r="J46" s="350"/>
      <c r="K46" s="226"/>
    </row>
    <row r="47" spans="2:11" ht="15" customHeight="1">
      <c r="B47" s="229"/>
      <c r="C47" s="230"/>
      <c r="D47" s="230"/>
      <c r="E47" s="350" t="s">
        <v>1104</v>
      </c>
      <c r="F47" s="350"/>
      <c r="G47" s="350"/>
      <c r="H47" s="350"/>
      <c r="I47" s="350"/>
      <c r="J47" s="350"/>
      <c r="K47" s="226"/>
    </row>
    <row r="48" spans="2:11" ht="15" customHeight="1">
      <c r="B48" s="229"/>
      <c r="C48" s="230"/>
      <c r="D48" s="230"/>
      <c r="E48" s="350" t="s">
        <v>1105</v>
      </c>
      <c r="F48" s="350"/>
      <c r="G48" s="350"/>
      <c r="H48" s="350"/>
      <c r="I48" s="350"/>
      <c r="J48" s="350"/>
      <c r="K48" s="226"/>
    </row>
    <row r="49" spans="2:11" ht="15" customHeight="1">
      <c r="B49" s="229"/>
      <c r="C49" s="230"/>
      <c r="D49" s="350" t="s">
        <v>1106</v>
      </c>
      <c r="E49" s="350"/>
      <c r="F49" s="350"/>
      <c r="G49" s="350"/>
      <c r="H49" s="350"/>
      <c r="I49" s="350"/>
      <c r="J49" s="350"/>
      <c r="K49" s="226"/>
    </row>
    <row r="50" spans="2:11" ht="25.5" customHeight="1">
      <c r="B50" s="225"/>
      <c r="C50" s="351" t="s">
        <v>1107</v>
      </c>
      <c r="D50" s="351"/>
      <c r="E50" s="351"/>
      <c r="F50" s="351"/>
      <c r="G50" s="351"/>
      <c r="H50" s="351"/>
      <c r="I50" s="351"/>
      <c r="J50" s="351"/>
      <c r="K50" s="226"/>
    </row>
    <row r="51" spans="2:11" ht="5.25" customHeight="1">
      <c r="B51" s="225"/>
      <c r="C51" s="227"/>
      <c r="D51" s="227"/>
      <c r="E51" s="227"/>
      <c r="F51" s="227"/>
      <c r="G51" s="227"/>
      <c r="H51" s="227"/>
      <c r="I51" s="227"/>
      <c r="J51" s="227"/>
      <c r="K51" s="226"/>
    </row>
    <row r="52" spans="2:11" ht="15" customHeight="1">
      <c r="B52" s="225"/>
      <c r="C52" s="350" t="s">
        <v>1108</v>
      </c>
      <c r="D52" s="350"/>
      <c r="E52" s="350"/>
      <c r="F52" s="350"/>
      <c r="G52" s="350"/>
      <c r="H52" s="350"/>
      <c r="I52" s="350"/>
      <c r="J52" s="350"/>
      <c r="K52" s="226"/>
    </row>
    <row r="53" spans="2:11" ht="15" customHeight="1">
      <c r="B53" s="225"/>
      <c r="C53" s="350" t="s">
        <v>1109</v>
      </c>
      <c r="D53" s="350"/>
      <c r="E53" s="350"/>
      <c r="F53" s="350"/>
      <c r="G53" s="350"/>
      <c r="H53" s="350"/>
      <c r="I53" s="350"/>
      <c r="J53" s="350"/>
      <c r="K53" s="226"/>
    </row>
    <row r="54" spans="2:11" ht="12.75" customHeight="1">
      <c r="B54" s="225"/>
      <c r="C54" s="228"/>
      <c r="D54" s="228"/>
      <c r="E54" s="228"/>
      <c r="F54" s="228"/>
      <c r="G54" s="228"/>
      <c r="H54" s="228"/>
      <c r="I54" s="228"/>
      <c r="J54" s="228"/>
      <c r="K54" s="226"/>
    </row>
    <row r="55" spans="2:11" ht="15" customHeight="1">
      <c r="B55" s="225"/>
      <c r="C55" s="350" t="s">
        <v>1110</v>
      </c>
      <c r="D55" s="350"/>
      <c r="E55" s="350"/>
      <c r="F55" s="350"/>
      <c r="G55" s="350"/>
      <c r="H55" s="350"/>
      <c r="I55" s="350"/>
      <c r="J55" s="350"/>
      <c r="K55" s="226"/>
    </row>
    <row r="56" spans="2:11" ht="15" customHeight="1">
      <c r="B56" s="225"/>
      <c r="C56" s="230"/>
      <c r="D56" s="350" t="s">
        <v>1111</v>
      </c>
      <c r="E56" s="350"/>
      <c r="F56" s="350"/>
      <c r="G56" s="350"/>
      <c r="H56" s="350"/>
      <c r="I56" s="350"/>
      <c r="J56" s="350"/>
      <c r="K56" s="226"/>
    </row>
    <row r="57" spans="2:11" ht="15" customHeight="1">
      <c r="B57" s="225"/>
      <c r="C57" s="230"/>
      <c r="D57" s="350" t="s">
        <v>1112</v>
      </c>
      <c r="E57" s="350"/>
      <c r="F57" s="350"/>
      <c r="G57" s="350"/>
      <c r="H57" s="350"/>
      <c r="I57" s="350"/>
      <c r="J57" s="350"/>
      <c r="K57" s="226"/>
    </row>
    <row r="58" spans="2:11" ht="15" customHeight="1">
      <c r="B58" s="225"/>
      <c r="C58" s="230"/>
      <c r="D58" s="350" t="s">
        <v>1113</v>
      </c>
      <c r="E58" s="350"/>
      <c r="F58" s="350"/>
      <c r="G58" s="350"/>
      <c r="H58" s="350"/>
      <c r="I58" s="350"/>
      <c r="J58" s="350"/>
      <c r="K58" s="226"/>
    </row>
    <row r="59" spans="2:11" ht="15" customHeight="1">
      <c r="B59" s="225"/>
      <c r="C59" s="230"/>
      <c r="D59" s="350" t="s">
        <v>1114</v>
      </c>
      <c r="E59" s="350"/>
      <c r="F59" s="350"/>
      <c r="G59" s="350"/>
      <c r="H59" s="350"/>
      <c r="I59" s="350"/>
      <c r="J59" s="350"/>
      <c r="K59" s="226"/>
    </row>
    <row r="60" spans="2:11" ht="15" customHeight="1">
      <c r="B60" s="225"/>
      <c r="C60" s="230"/>
      <c r="D60" s="349" t="s">
        <v>1115</v>
      </c>
      <c r="E60" s="349"/>
      <c r="F60" s="349"/>
      <c r="G60" s="349"/>
      <c r="H60" s="349"/>
      <c r="I60" s="349"/>
      <c r="J60" s="349"/>
      <c r="K60" s="226"/>
    </row>
    <row r="61" spans="2:11" ht="15" customHeight="1">
      <c r="B61" s="225"/>
      <c r="C61" s="230"/>
      <c r="D61" s="350" t="s">
        <v>1116</v>
      </c>
      <c r="E61" s="350"/>
      <c r="F61" s="350"/>
      <c r="G61" s="350"/>
      <c r="H61" s="350"/>
      <c r="I61" s="350"/>
      <c r="J61" s="350"/>
      <c r="K61" s="226"/>
    </row>
    <row r="62" spans="2:11" ht="12.75" customHeight="1">
      <c r="B62" s="225"/>
      <c r="C62" s="230"/>
      <c r="D62" s="230"/>
      <c r="E62" s="233"/>
      <c r="F62" s="230"/>
      <c r="G62" s="230"/>
      <c r="H62" s="230"/>
      <c r="I62" s="230"/>
      <c r="J62" s="230"/>
      <c r="K62" s="226"/>
    </row>
    <row r="63" spans="2:11" ht="15" customHeight="1">
      <c r="B63" s="225"/>
      <c r="C63" s="230"/>
      <c r="D63" s="350" t="s">
        <v>1117</v>
      </c>
      <c r="E63" s="350"/>
      <c r="F63" s="350"/>
      <c r="G63" s="350"/>
      <c r="H63" s="350"/>
      <c r="I63" s="350"/>
      <c r="J63" s="350"/>
      <c r="K63" s="226"/>
    </row>
    <row r="64" spans="2:11" ht="15" customHeight="1">
      <c r="B64" s="225"/>
      <c r="C64" s="230"/>
      <c r="D64" s="349" t="s">
        <v>1118</v>
      </c>
      <c r="E64" s="349"/>
      <c r="F64" s="349"/>
      <c r="G64" s="349"/>
      <c r="H64" s="349"/>
      <c r="I64" s="349"/>
      <c r="J64" s="349"/>
      <c r="K64" s="226"/>
    </row>
    <row r="65" spans="2:11" ht="15" customHeight="1">
      <c r="B65" s="225"/>
      <c r="C65" s="230"/>
      <c r="D65" s="350" t="s">
        <v>1119</v>
      </c>
      <c r="E65" s="350"/>
      <c r="F65" s="350"/>
      <c r="G65" s="350"/>
      <c r="H65" s="350"/>
      <c r="I65" s="350"/>
      <c r="J65" s="350"/>
      <c r="K65" s="226"/>
    </row>
    <row r="66" spans="2:11" ht="15" customHeight="1">
      <c r="B66" s="225"/>
      <c r="C66" s="230"/>
      <c r="D66" s="350" t="s">
        <v>1120</v>
      </c>
      <c r="E66" s="350"/>
      <c r="F66" s="350"/>
      <c r="G66" s="350"/>
      <c r="H66" s="350"/>
      <c r="I66" s="350"/>
      <c r="J66" s="350"/>
      <c r="K66" s="226"/>
    </row>
    <row r="67" spans="2:11" ht="15" customHeight="1">
      <c r="B67" s="225"/>
      <c r="C67" s="230"/>
      <c r="D67" s="350" t="s">
        <v>1121</v>
      </c>
      <c r="E67" s="350"/>
      <c r="F67" s="350"/>
      <c r="G67" s="350"/>
      <c r="H67" s="350"/>
      <c r="I67" s="350"/>
      <c r="J67" s="350"/>
      <c r="K67" s="226"/>
    </row>
    <row r="68" spans="2:11" ht="15" customHeight="1">
      <c r="B68" s="225"/>
      <c r="C68" s="230"/>
      <c r="D68" s="350" t="s">
        <v>1122</v>
      </c>
      <c r="E68" s="350"/>
      <c r="F68" s="350"/>
      <c r="G68" s="350"/>
      <c r="H68" s="350"/>
      <c r="I68" s="350"/>
      <c r="J68" s="350"/>
      <c r="K68" s="226"/>
    </row>
    <row r="69" spans="2:11" ht="12.75" customHeight="1">
      <c r="B69" s="234"/>
      <c r="C69" s="235"/>
      <c r="D69" s="235"/>
      <c r="E69" s="235"/>
      <c r="F69" s="235"/>
      <c r="G69" s="235"/>
      <c r="H69" s="235"/>
      <c r="I69" s="235"/>
      <c r="J69" s="235"/>
      <c r="K69" s="236"/>
    </row>
    <row r="70" spans="2:11" ht="18.75" customHeight="1">
      <c r="B70" s="237"/>
      <c r="C70" s="237"/>
      <c r="D70" s="237"/>
      <c r="E70" s="237"/>
      <c r="F70" s="237"/>
      <c r="G70" s="237"/>
      <c r="H70" s="237"/>
      <c r="I70" s="237"/>
      <c r="J70" s="237"/>
      <c r="K70" s="238"/>
    </row>
    <row r="71" spans="2:11" ht="18.75" customHeight="1">
      <c r="B71" s="238"/>
      <c r="C71" s="238"/>
      <c r="D71" s="238"/>
      <c r="E71" s="238"/>
      <c r="F71" s="238"/>
      <c r="G71" s="238"/>
      <c r="H71" s="238"/>
      <c r="I71" s="238"/>
      <c r="J71" s="238"/>
      <c r="K71" s="238"/>
    </row>
    <row r="72" spans="2:11" ht="7.5" customHeight="1">
      <c r="B72" s="239"/>
      <c r="C72" s="240"/>
      <c r="D72" s="240"/>
      <c r="E72" s="240"/>
      <c r="F72" s="240"/>
      <c r="G72" s="240"/>
      <c r="H72" s="240"/>
      <c r="I72" s="240"/>
      <c r="J72" s="240"/>
      <c r="K72" s="241"/>
    </row>
    <row r="73" spans="2:11" ht="45" customHeight="1">
      <c r="B73" s="242"/>
      <c r="C73" s="348" t="s">
        <v>93</v>
      </c>
      <c r="D73" s="348"/>
      <c r="E73" s="348"/>
      <c r="F73" s="348"/>
      <c r="G73" s="348"/>
      <c r="H73" s="348"/>
      <c r="I73" s="348"/>
      <c r="J73" s="348"/>
      <c r="K73" s="243"/>
    </row>
    <row r="74" spans="2:11" ht="17.25" customHeight="1">
      <c r="B74" s="242"/>
      <c r="C74" s="244" t="s">
        <v>1123</v>
      </c>
      <c r="D74" s="244"/>
      <c r="E74" s="244"/>
      <c r="F74" s="244" t="s">
        <v>1124</v>
      </c>
      <c r="G74" s="245"/>
      <c r="H74" s="244" t="s">
        <v>116</v>
      </c>
      <c r="I74" s="244" t="s">
        <v>54</v>
      </c>
      <c r="J74" s="244" t="s">
        <v>1125</v>
      </c>
      <c r="K74" s="243"/>
    </row>
    <row r="75" spans="2:11" ht="17.25" customHeight="1">
      <c r="B75" s="242"/>
      <c r="C75" s="246" t="s">
        <v>1126</v>
      </c>
      <c r="D75" s="246"/>
      <c r="E75" s="246"/>
      <c r="F75" s="247" t="s">
        <v>1127</v>
      </c>
      <c r="G75" s="248"/>
      <c r="H75" s="246"/>
      <c r="I75" s="246"/>
      <c r="J75" s="246" t="s">
        <v>1128</v>
      </c>
      <c r="K75" s="243"/>
    </row>
    <row r="76" spans="2:11" ht="5.25" customHeight="1">
      <c r="B76" s="242"/>
      <c r="C76" s="249"/>
      <c r="D76" s="249"/>
      <c r="E76" s="249"/>
      <c r="F76" s="249"/>
      <c r="G76" s="250"/>
      <c r="H76" s="249"/>
      <c r="I76" s="249"/>
      <c r="J76" s="249"/>
      <c r="K76" s="243"/>
    </row>
    <row r="77" spans="2:11" ht="15" customHeight="1">
      <c r="B77" s="242"/>
      <c r="C77" s="232" t="s">
        <v>50</v>
      </c>
      <c r="D77" s="249"/>
      <c r="E77" s="249"/>
      <c r="F77" s="251" t="s">
        <v>1129</v>
      </c>
      <c r="G77" s="250"/>
      <c r="H77" s="232" t="s">
        <v>1130</v>
      </c>
      <c r="I77" s="232" t="s">
        <v>1131</v>
      </c>
      <c r="J77" s="232">
        <v>20</v>
      </c>
      <c r="K77" s="243"/>
    </row>
    <row r="78" spans="2:11" ht="15" customHeight="1">
      <c r="B78" s="242"/>
      <c r="C78" s="232" t="s">
        <v>1132</v>
      </c>
      <c r="D78" s="232"/>
      <c r="E78" s="232"/>
      <c r="F78" s="251" t="s">
        <v>1129</v>
      </c>
      <c r="G78" s="250"/>
      <c r="H78" s="232" t="s">
        <v>1133</v>
      </c>
      <c r="I78" s="232" t="s">
        <v>1131</v>
      </c>
      <c r="J78" s="232">
        <v>120</v>
      </c>
      <c r="K78" s="243"/>
    </row>
    <row r="79" spans="2:11" ht="15" customHeight="1">
      <c r="B79" s="252"/>
      <c r="C79" s="232" t="s">
        <v>1134</v>
      </c>
      <c r="D79" s="232"/>
      <c r="E79" s="232"/>
      <c r="F79" s="251" t="s">
        <v>1135</v>
      </c>
      <c r="G79" s="250"/>
      <c r="H79" s="232" t="s">
        <v>1136</v>
      </c>
      <c r="I79" s="232" t="s">
        <v>1131</v>
      </c>
      <c r="J79" s="232">
        <v>50</v>
      </c>
      <c r="K79" s="243"/>
    </row>
    <row r="80" spans="2:11" ht="15" customHeight="1">
      <c r="B80" s="252"/>
      <c r="C80" s="232" t="s">
        <v>1137</v>
      </c>
      <c r="D80" s="232"/>
      <c r="E80" s="232"/>
      <c r="F80" s="251" t="s">
        <v>1129</v>
      </c>
      <c r="G80" s="250"/>
      <c r="H80" s="232" t="s">
        <v>1138</v>
      </c>
      <c r="I80" s="232" t="s">
        <v>1139</v>
      </c>
      <c r="J80" s="232"/>
      <c r="K80" s="243"/>
    </row>
    <row r="81" spans="2:11" ht="15" customHeight="1">
      <c r="B81" s="252"/>
      <c r="C81" s="253" t="s">
        <v>1140</v>
      </c>
      <c r="D81" s="253"/>
      <c r="E81" s="253"/>
      <c r="F81" s="254" t="s">
        <v>1135</v>
      </c>
      <c r="G81" s="253"/>
      <c r="H81" s="253" t="s">
        <v>1141</v>
      </c>
      <c r="I81" s="253" t="s">
        <v>1131</v>
      </c>
      <c r="J81" s="253">
        <v>15</v>
      </c>
      <c r="K81" s="243"/>
    </row>
    <row r="82" spans="2:11" ht="15" customHeight="1">
      <c r="B82" s="252"/>
      <c r="C82" s="253" t="s">
        <v>1142</v>
      </c>
      <c r="D82" s="253"/>
      <c r="E82" s="253"/>
      <c r="F82" s="254" t="s">
        <v>1135</v>
      </c>
      <c r="G82" s="253"/>
      <c r="H82" s="253" t="s">
        <v>1143</v>
      </c>
      <c r="I82" s="253" t="s">
        <v>1131</v>
      </c>
      <c r="J82" s="253">
        <v>15</v>
      </c>
      <c r="K82" s="243"/>
    </row>
    <row r="83" spans="2:11" ht="15" customHeight="1">
      <c r="B83" s="252"/>
      <c r="C83" s="253" t="s">
        <v>1144</v>
      </c>
      <c r="D83" s="253"/>
      <c r="E83" s="253"/>
      <c r="F83" s="254" t="s">
        <v>1135</v>
      </c>
      <c r="G83" s="253"/>
      <c r="H83" s="253" t="s">
        <v>1145</v>
      </c>
      <c r="I83" s="253" t="s">
        <v>1131</v>
      </c>
      <c r="J83" s="253">
        <v>20</v>
      </c>
      <c r="K83" s="243"/>
    </row>
    <row r="84" spans="2:11" ht="15" customHeight="1">
      <c r="B84" s="252"/>
      <c r="C84" s="253" t="s">
        <v>1146</v>
      </c>
      <c r="D84" s="253"/>
      <c r="E84" s="253"/>
      <c r="F84" s="254" t="s">
        <v>1135</v>
      </c>
      <c r="G84" s="253"/>
      <c r="H84" s="253" t="s">
        <v>1147</v>
      </c>
      <c r="I84" s="253" t="s">
        <v>1131</v>
      </c>
      <c r="J84" s="253">
        <v>20</v>
      </c>
      <c r="K84" s="243"/>
    </row>
    <row r="85" spans="2:11" ht="15" customHeight="1">
      <c r="B85" s="252"/>
      <c r="C85" s="232" t="s">
        <v>1148</v>
      </c>
      <c r="D85" s="232"/>
      <c r="E85" s="232"/>
      <c r="F85" s="251" t="s">
        <v>1135</v>
      </c>
      <c r="G85" s="250"/>
      <c r="H85" s="232" t="s">
        <v>1149</v>
      </c>
      <c r="I85" s="232" t="s">
        <v>1131</v>
      </c>
      <c r="J85" s="232">
        <v>50</v>
      </c>
      <c r="K85" s="243"/>
    </row>
    <row r="86" spans="2:11" ht="15" customHeight="1">
      <c r="B86" s="252"/>
      <c r="C86" s="232" t="s">
        <v>1150</v>
      </c>
      <c r="D86" s="232"/>
      <c r="E86" s="232"/>
      <c r="F86" s="251" t="s">
        <v>1135</v>
      </c>
      <c r="G86" s="250"/>
      <c r="H86" s="232" t="s">
        <v>1151</v>
      </c>
      <c r="I86" s="232" t="s">
        <v>1131</v>
      </c>
      <c r="J86" s="232">
        <v>20</v>
      </c>
      <c r="K86" s="243"/>
    </row>
    <row r="87" spans="2:11" ht="15" customHeight="1">
      <c r="B87" s="252"/>
      <c r="C87" s="232" t="s">
        <v>1152</v>
      </c>
      <c r="D87" s="232"/>
      <c r="E87" s="232"/>
      <c r="F87" s="251" t="s">
        <v>1135</v>
      </c>
      <c r="G87" s="250"/>
      <c r="H87" s="232" t="s">
        <v>1153</v>
      </c>
      <c r="I87" s="232" t="s">
        <v>1131</v>
      </c>
      <c r="J87" s="232">
        <v>20</v>
      </c>
      <c r="K87" s="243"/>
    </row>
    <row r="88" spans="2:11" ht="15" customHeight="1">
      <c r="B88" s="252"/>
      <c r="C88" s="232" t="s">
        <v>1154</v>
      </c>
      <c r="D88" s="232"/>
      <c r="E88" s="232"/>
      <c r="F88" s="251" t="s">
        <v>1135</v>
      </c>
      <c r="G88" s="250"/>
      <c r="H88" s="232" t="s">
        <v>1155</v>
      </c>
      <c r="I88" s="232" t="s">
        <v>1131</v>
      </c>
      <c r="J88" s="232">
        <v>50</v>
      </c>
      <c r="K88" s="243"/>
    </row>
    <row r="89" spans="2:11" ht="15" customHeight="1">
      <c r="B89" s="252"/>
      <c r="C89" s="232" t="s">
        <v>1156</v>
      </c>
      <c r="D89" s="232"/>
      <c r="E89" s="232"/>
      <c r="F89" s="251" t="s">
        <v>1135</v>
      </c>
      <c r="G89" s="250"/>
      <c r="H89" s="232" t="s">
        <v>1156</v>
      </c>
      <c r="I89" s="232" t="s">
        <v>1131</v>
      </c>
      <c r="J89" s="232">
        <v>50</v>
      </c>
      <c r="K89" s="243"/>
    </row>
    <row r="90" spans="2:11" ht="15" customHeight="1">
      <c r="B90" s="252"/>
      <c r="C90" s="232" t="s">
        <v>121</v>
      </c>
      <c r="D90" s="232"/>
      <c r="E90" s="232"/>
      <c r="F90" s="251" t="s">
        <v>1135</v>
      </c>
      <c r="G90" s="250"/>
      <c r="H90" s="232" t="s">
        <v>1157</v>
      </c>
      <c r="I90" s="232" t="s">
        <v>1131</v>
      </c>
      <c r="J90" s="232">
        <v>255</v>
      </c>
      <c r="K90" s="243"/>
    </row>
    <row r="91" spans="2:11" ht="15" customHeight="1">
      <c r="B91" s="252"/>
      <c r="C91" s="232" t="s">
        <v>1158</v>
      </c>
      <c r="D91" s="232"/>
      <c r="E91" s="232"/>
      <c r="F91" s="251" t="s">
        <v>1129</v>
      </c>
      <c r="G91" s="250"/>
      <c r="H91" s="232" t="s">
        <v>1159</v>
      </c>
      <c r="I91" s="232" t="s">
        <v>1160</v>
      </c>
      <c r="J91" s="232"/>
      <c r="K91" s="243"/>
    </row>
    <row r="92" spans="2:11" ht="15" customHeight="1">
      <c r="B92" s="252"/>
      <c r="C92" s="232" t="s">
        <v>1161</v>
      </c>
      <c r="D92" s="232"/>
      <c r="E92" s="232"/>
      <c r="F92" s="251" t="s">
        <v>1129</v>
      </c>
      <c r="G92" s="250"/>
      <c r="H92" s="232" t="s">
        <v>1162</v>
      </c>
      <c r="I92" s="232" t="s">
        <v>1163</v>
      </c>
      <c r="J92" s="232"/>
      <c r="K92" s="243"/>
    </row>
    <row r="93" spans="2:11" ht="15" customHeight="1">
      <c r="B93" s="252"/>
      <c r="C93" s="232" t="s">
        <v>1164</v>
      </c>
      <c r="D93" s="232"/>
      <c r="E93" s="232"/>
      <c r="F93" s="251" t="s">
        <v>1129</v>
      </c>
      <c r="G93" s="250"/>
      <c r="H93" s="232" t="s">
        <v>1164</v>
      </c>
      <c r="I93" s="232" t="s">
        <v>1163</v>
      </c>
      <c r="J93" s="232"/>
      <c r="K93" s="243"/>
    </row>
    <row r="94" spans="2:11" ht="15" customHeight="1">
      <c r="B94" s="252"/>
      <c r="C94" s="232" t="s">
        <v>35</v>
      </c>
      <c r="D94" s="232"/>
      <c r="E94" s="232"/>
      <c r="F94" s="251" t="s">
        <v>1129</v>
      </c>
      <c r="G94" s="250"/>
      <c r="H94" s="232" t="s">
        <v>1165</v>
      </c>
      <c r="I94" s="232" t="s">
        <v>1163</v>
      </c>
      <c r="J94" s="232"/>
      <c r="K94" s="243"/>
    </row>
    <row r="95" spans="2:11" ht="15" customHeight="1">
      <c r="B95" s="252"/>
      <c r="C95" s="232" t="s">
        <v>45</v>
      </c>
      <c r="D95" s="232"/>
      <c r="E95" s="232"/>
      <c r="F95" s="251" t="s">
        <v>1129</v>
      </c>
      <c r="G95" s="250"/>
      <c r="H95" s="232" t="s">
        <v>1166</v>
      </c>
      <c r="I95" s="232" t="s">
        <v>1163</v>
      </c>
      <c r="J95" s="232"/>
      <c r="K95" s="243"/>
    </row>
    <row r="96" spans="2:11" ht="15" customHeight="1">
      <c r="B96" s="255"/>
      <c r="C96" s="256"/>
      <c r="D96" s="256"/>
      <c r="E96" s="256"/>
      <c r="F96" s="256"/>
      <c r="G96" s="256"/>
      <c r="H96" s="256"/>
      <c r="I96" s="256"/>
      <c r="J96" s="256"/>
      <c r="K96" s="257"/>
    </row>
    <row r="97" spans="2:11" ht="18.75" customHeight="1">
      <c r="B97" s="258"/>
      <c r="C97" s="259"/>
      <c r="D97" s="259"/>
      <c r="E97" s="259"/>
      <c r="F97" s="259"/>
      <c r="G97" s="259"/>
      <c r="H97" s="259"/>
      <c r="I97" s="259"/>
      <c r="J97" s="259"/>
      <c r="K97" s="258"/>
    </row>
    <row r="98" spans="2:11" ht="18.75" customHeight="1">
      <c r="B98" s="238"/>
      <c r="C98" s="238"/>
      <c r="D98" s="238"/>
      <c r="E98" s="238"/>
      <c r="F98" s="238"/>
      <c r="G98" s="238"/>
      <c r="H98" s="238"/>
      <c r="I98" s="238"/>
      <c r="J98" s="238"/>
      <c r="K98" s="238"/>
    </row>
    <row r="99" spans="2:11" ht="7.5" customHeight="1">
      <c r="B99" s="239"/>
      <c r="C99" s="240"/>
      <c r="D99" s="240"/>
      <c r="E99" s="240"/>
      <c r="F99" s="240"/>
      <c r="G99" s="240"/>
      <c r="H99" s="240"/>
      <c r="I99" s="240"/>
      <c r="J99" s="240"/>
      <c r="K99" s="241"/>
    </row>
    <row r="100" spans="2:11" ht="45" customHeight="1">
      <c r="B100" s="242"/>
      <c r="C100" s="348" t="s">
        <v>1167</v>
      </c>
      <c r="D100" s="348"/>
      <c r="E100" s="348"/>
      <c r="F100" s="348"/>
      <c r="G100" s="348"/>
      <c r="H100" s="348"/>
      <c r="I100" s="348"/>
      <c r="J100" s="348"/>
      <c r="K100" s="243"/>
    </row>
    <row r="101" spans="2:11" ht="17.25" customHeight="1">
      <c r="B101" s="242"/>
      <c r="C101" s="244" t="s">
        <v>1123</v>
      </c>
      <c r="D101" s="244"/>
      <c r="E101" s="244"/>
      <c r="F101" s="244" t="s">
        <v>1124</v>
      </c>
      <c r="G101" s="245"/>
      <c r="H101" s="244" t="s">
        <v>116</v>
      </c>
      <c r="I101" s="244" t="s">
        <v>54</v>
      </c>
      <c r="J101" s="244" t="s">
        <v>1125</v>
      </c>
      <c r="K101" s="243"/>
    </row>
    <row r="102" spans="2:11" ht="17.25" customHeight="1">
      <c r="B102" s="242"/>
      <c r="C102" s="246" t="s">
        <v>1126</v>
      </c>
      <c r="D102" s="246"/>
      <c r="E102" s="246"/>
      <c r="F102" s="247" t="s">
        <v>1127</v>
      </c>
      <c r="G102" s="248"/>
      <c r="H102" s="246"/>
      <c r="I102" s="246"/>
      <c r="J102" s="246" t="s">
        <v>1128</v>
      </c>
      <c r="K102" s="243"/>
    </row>
    <row r="103" spans="2:11" ht="5.25" customHeight="1">
      <c r="B103" s="242"/>
      <c r="C103" s="244"/>
      <c r="D103" s="244"/>
      <c r="E103" s="244"/>
      <c r="F103" s="244"/>
      <c r="G103" s="260"/>
      <c r="H103" s="244"/>
      <c r="I103" s="244"/>
      <c r="J103" s="244"/>
      <c r="K103" s="243"/>
    </row>
    <row r="104" spans="2:11" ht="15" customHeight="1">
      <c r="B104" s="242"/>
      <c r="C104" s="232" t="s">
        <v>50</v>
      </c>
      <c r="D104" s="249"/>
      <c r="E104" s="249"/>
      <c r="F104" s="251" t="s">
        <v>1129</v>
      </c>
      <c r="G104" s="260"/>
      <c r="H104" s="232" t="s">
        <v>1168</v>
      </c>
      <c r="I104" s="232" t="s">
        <v>1131</v>
      </c>
      <c r="J104" s="232">
        <v>20</v>
      </c>
      <c r="K104" s="243"/>
    </row>
    <row r="105" spans="2:11" ht="15" customHeight="1">
      <c r="B105" s="242"/>
      <c r="C105" s="232" t="s">
        <v>1132</v>
      </c>
      <c r="D105" s="232"/>
      <c r="E105" s="232"/>
      <c r="F105" s="251" t="s">
        <v>1129</v>
      </c>
      <c r="G105" s="232"/>
      <c r="H105" s="232" t="s">
        <v>1168</v>
      </c>
      <c r="I105" s="232" t="s">
        <v>1131</v>
      </c>
      <c r="J105" s="232">
        <v>120</v>
      </c>
      <c r="K105" s="243"/>
    </row>
    <row r="106" spans="2:11" ht="15" customHeight="1">
      <c r="B106" s="252"/>
      <c r="C106" s="232" t="s">
        <v>1134</v>
      </c>
      <c r="D106" s="232"/>
      <c r="E106" s="232"/>
      <c r="F106" s="251" t="s">
        <v>1135</v>
      </c>
      <c r="G106" s="232"/>
      <c r="H106" s="232" t="s">
        <v>1168</v>
      </c>
      <c r="I106" s="232" t="s">
        <v>1131</v>
      </c>
      <c r="J106" s="232">
        <v>50</v>
      </c>
      <c r="K106" s="243"/>
    </row>
    <row r="107" spans="2:11" ht="15" customHeight="1">
      <c r="B107" s="252"/>
      <c r="C107" s="232" t="s">
        <v>1137</v>
      </c>
      <c r="D107" s="232"/>
      <c r="E107" s="232"/>
      <c r="F107" s="251" t="s">
        <v>1129</v>
      </c>
      <c r="G107" s="232"/>
      <c r="H107" s="232" t="s">
        <v>1168</v>
      </c>
      <c r="I107" s="232" t="s">
        <v>1139</v>
      </c>
      <c r="J107" s="232"/>
      <c r="K107" s="243"/>
    </row>
    <row r="108" spans="2:11" ht="15" customHeight="1">
      <c r="B108" s="252"/>
      <c r="C108" s="232" t="s">
        <v>1148</v>
      </c>
      <c r="D108" s="232"/>
      <c r="E108" s="232"/>
      <c r="F108" s="251" t="s">
        <v>1135</v>
      </c>
      <c r="G108" s="232"/>
      <c r="H108" s="232" t="s">
        <v>1168</v>
      </c>
      <c r="I108" s="232" t="s">
        <v>1131</v>
      </c>
      <c r="J108" s="232">
        <v>50</v>
      </c>
      <c r="K108" s="243"/>
    </row>
    <row r="109" spans="2:11" ht="15" customHeight="1">
      <c r="B109" s="252"/>
      <c r="C109" s="232" t="s">
        <v>1156</v>
      </c>
      <c r="D109" s="232"/>
      <c r="E109" s="232"/>
      <c r="F109" s="251" t="s">
        <v>1135</v>
      </c>
      <c r="G109" s="232"/>
      <c r="H109" s="232" t="s">
        <v>1168</v>
      </c>
      <c r="I109" s="232" t="s">
        <v>1131</v>
      </c>
      <c r="J109" s="232">
        <v>50</v>
      </c>
      <c r="K109" s="243"/>
    </row>
    <row r="110" spans="2:11" ht="15" customHeight="1">
      <c r="B110" s="252"/>
      <c r="C110" s="232" t="s">
        <v>1154</v>
      </c>
      <c r="D110" s="232"/>
      <c r="E110" s="232"/>
      <c r="F110" s="251" t="s">
        <v>1135</v>
      </c>
      <c r="G110" s="232"/>
      <c r="H110" s="232" t="s">
        <v>1168</v>
      </c>
      <c r="I110" s="232" t="s">
        <v>1131</v>
      </c>
      <c r="J110" s="232">
        <v>50</v>
      </c>
      <c r="K110" s="243"/>
    </row>
    <row r="111" spans="2:11" ht="15" customHeight="1">
      <c r="B111" s="252"/>
      <c r="C111" s="232" t="s">
        <v>50</v>
      </c>
      <c r="D111" s="232"/>
      <c r="E111" s="232"/>
      <c r="F111" s="251" t="s">
        <v>1129</v>
      </c>
      <c r="G111" s="232"/>
      <c r="H111" s="232" t="s">
        <v>1169</v>
      </c>
      <c r="I111" s="232" t="s">
        <v>1131</v>
      </c>
      <c r="J111" s="232">
        <v>20</v>
      </c>
      <c r="K111" s="243"/>
    </row>
    <row r="112" spans="2:11" ht="15" customHeight="1">
      <c r="B112" s="252"/>
      <c r="C112" s="232" t="s">
        <v>1170</v>
      </c>
      <c r="D112" s="232"/>
      <c r="E112" s="232"/>
      <c r="F112" s="251" t="s">
        <v>1129</v>
      </c>
      <c r="G112" s="232"/>
      <c r="H112" s="232" t="s">
        <v>1171</v>
      </c>
      <c r="I112" s="232" t="s">
        <v>1131</v>
      </c>
      <c r="J112" s="232">
        <v>120</v>
      </c>
      <c r="K112" s="243"/>
    </row>
    <row r="113" spans="2:11" ht="15" customHeight="1">
      <c r="B113" s="252"/>
      <c r="C113" s="232" t="s">
        <v>35</v>
      </c>
      <c r="D113" s="232"/>
      <c r="E113" s="232"/>
      <c r="F113" s="251" t="s">
        <v>1129</v>
      </c>
      <c r="G113" s="232"/>
      <c r="H113" s="232" t="s">
        <v>1172</v>
      </c>
      <c r="I113" s="232" t="s">
        <v>1163</v>
      </c>
      <c r="J113" s="232"/>
      <c r="K113" s="243"/>
    </row>
    <row r="114" spans="2:11" ht="15" customHeight="1">
      <c r="B114" s="252"/>
      <c r="C114" s="232" t="s">
        <v>45</v>
      </c>
      <c r="D114" s="232"/>
      <c r="E114" s="232"/>
      <c r="F114" s="251" t="s">
        <v>1129</v>
      </c>
      <c r="G114" s="232"/>
      <c r="H114" s="232" t="s">
        <v>1173</v>
      </c>
      <c r="I114" s="232" t="s">
        <v>1163</v>
      </c>
      <c r="J114" s="232"/>
      <c r="K114" s="243"/>
    </row>
    <row r="115" spans="2:11" ht="15" customHeight="1">
      <c r="B115" s="252"/>
      <c r="C115" s="232" t="s">
        <v>54</v>
      </c>
      <c r="D115" s="232"/>
      <c r="E115" s="232"/>
      <c r="F115" s="251" t="s">
        <v>1129</v>
      </c>
      <c r="G115" s="232"/>
      <c r="H115" s="232" t="s">
        <v>1174</v>
      </c>
      <c r="I115" s="232" t="s">
        <v>1175</v>
      </c>
      <c r="J115" s="232"/>
      <c r="K115" s="243"/>
    </row>
    <row r="116" spans="2:11" ht="15" customHeight="1">
      <c r="B116" s="255"/>
      <c r="C116" s="261"/>
      <c r="D116" s="261"/>
      <c r="E116" s="261"/>
      <c r="F116" s="261"/>
      <c r="G116" s="261"/>
      <c r="H116" s="261"/>
      <c r="I116" s="261"/>
      <c r="J116" s="261"/>
      <c r="K116" s="257"/>
    </row>
    <row r="117" spans="2:11" ht="18.75" customHeight="1">
      <c r="B117" s="262"/>
      <c r="C117" s="228"/>
      <c r="D117" s="228"/>
      <c r="E117" s="228"/>
      <c r="F117" s="263"/>
      <c r="G117" s="228"/>
      <c r="H117" s="228"/>
      <c r="I117" s="228"/>
      <c r="J117" s="228"/>
      <c r="K117" s="262"/>
    </row>
    <row r="118" spans="2:11" ht="18.75" customHeight="1">
      <c r="B118" s="238"/>
      <c r="C118" s="238"/>
      <c r="D118" s="238"/>
      <c r="E118" s="238"/>
      <c r="F118" s="238"/>
      <c r="G118" s="238"/>
      <c r="H118" s="238"/>
      <c r="I118" s="238"/>
      <c r="J118" s="238"/>
      <c r="K118" s="238"/>
    </row>
    <row r="119" spans="2:11" ht="7.5" customHeight="1">
      <c r="B119" s="264"/>
      <c r="C119" s="265"/>
      <c r="D119" s="265"/>
      <c r="E119" s="265"/>
      <c r="F119" s="265"/>
      <c r="G119" s="265"/>
      <c r="H119" s="265"/>
      <c r="I119" s="265"/>
      <c r="J119" s="265"/>
      <c r="K119" s="266"/>
    </row>
    <row r="120" spans="2:11" ht="45" customHeight="1">
      <c r="B120" s="267"/>
      <c r="C120" s="347" t="s">
        <v>1176</v>
      </c>
      <c r="D120" s="347"/>
      <c r="E120" s="347"/>
      <c r="F120" s="347"/>
      <c r="G120" s="347"/>
      <c r="H120" s="347"/>
      <c r="I120" s="347"/>
      <c r="J120" s="347"/>
      <c r="K120" s="268"/>
    </row>
    <row r="121" spans="2:11" ht="17.25" customHeight="1">
      <c r="B121" s="269"/>
      <c r="C121" s="244" t="s">
        <v>1123</v>
      </c>
      <c r="D121" s="244"/>
      <c r="E121" s="244"/>
      <c r="F121" s="244" t="s">
        <v>1124</v>
      </c>
      <c r="G121" s="245"/>
      <c r="H121" s="244" t="s">
        <v>116</v>
      </c>
      <c r="I121" s="244" t="s">
        <v>54</v>
      </c>
      <c r="J121" s="244" t="s">
        <v>1125</v>
      </c>
      <c r="K121" s="270"/>
    </row>
    <row r="122" spans="2:11" ht="17.25" customHeight="1">
      <c r="B122" s="269"/>
      <c r="C122" s="246" t="s">
        <v>1126</v>
      </c>
      <c r="D122" s="246"/>
      <c r="E122" s="246"/>
      <c r="F122" s="247" t="s">
        <v>1127</v>
      </c>
      <c r="G122" s="248"/>
      <c r="H122" s="246"/>
      <c r="I122" s="246"/>
      <c r="J122" s="246" t="s">
        <v>1128</v>
      </c>
      <c r="K122" s="270"/>
    </row>
    <row r="123" spans="2:11" ht="5.25" customHeight="1">
      <c r="B123" s="271"/>
      <c r="C123" s="249"/>
      <c r="D123" s="249"/>
      <c r="E123" s="249"/>
      <c r="F123" s="249"/>
      <c r="G123" s="232"/>
      <c r="H123" s="249"/>
      <c r="I123" s="249"/>
      <c r="J123" s="249"/>
      <c r="K123" s="272"/>
    </row>
    <row r="124" spans="2:11" ht="15" customHeight="1">
      <c r="B124" s="271"/>
      <c r="C124" s="232" t="s">
        <v>1132</v>
      </c>
      <c r="D124" s="249"/>
      <c r="E124" s="249"/>
      <c r="F124" s="251" t="s">
        <v>1129</v>
      </c>
      <c r="G124" s="232"/>
      <c r="H124" s="232" t="s">
        <v>1168</v>
      </c>
      <c r="I124" s="232" t="s">
        <v>1131</v>
      </c>
      <c r="J124" s="232">
        <v>120</v>
      </c>
      <c r="K124" s="273"/>
    </row>
    <row r="125" spans="2:11" ht="15" customHeight="1">
      <c r="B125" s="271"/>
      <c r="C125" s="232" t="s">
        <v>1177</v>
      </c>
      <c r="D125" s="232"/>
      <c r="E125" s="232"/>
      <c r="F125" s="251" t="s">
        <v>1129</v>
      </c>
      <c r="G125" s="232"/>
      <c r="H125" s="232" t="s">
        <v>1178</v>
      </c>
      <c r="I125" s="232" t="s">
        <v>1131</v>
      </c>
      <c r="J125" s="232" t="s">
        <v>1179</v>
      </c>
      <c r="K125" s="273"/>
    </row>
    <row r="126" spans="2:11" ht="15" customHeight="1">
      <c r="B126" s="271"/>
      <c r="C126" s="232" t="s">
        <v>1078</v>
      </c>
      <c r="D126" s="232"/>
      <c r="E126" s="232"/>
      <c r="F126" s="251" t="s">
        <v>1129</v>
      </c>
      <c r="G126" s="232"/>
      <c r="H126" s="232" t="s">
        <v>1180</v>
      </c>
      <c r="I126" s="232" t="s">
        <v>1131</v>
      </c>
      <c r="J126" s="232" t="s">
        <v>1179</v>
      </c>
      <c r="K126" s="273"/>
    </row>
    <row r="127" spans="2:11" ht="15" customHeight="1">
      <c r="B127" s="271"/>
      <c r="C127" s="232" t="s">
        <v>1140</v>
      </c>
      <c r="D127" s="232"/>
      <c r="E127" s="232"/>
      <c r="F127" s="251" t="s">
        <v>1135</v>
      </c>
      <c r="G127" s="232"/>
      <c r="H127" s="232" t="s">
        <v>1141</v>
      </c>
      <c r="I127" s="232" t="s">
        <v>1131</v>
      </c>
      <c r="J127" s="232">
        <v>15</v>
      </c>
      <c r="K127" s="273"/>
    </row>
    <row r="128" spans="2:11" ht="15" customHeight="1">
      <c r="B128" s="271"/>
      <c r="C128" s="253" t="s">
        <v>1142</v>
      </c>
      <c r="D128" s="253"/>
      <c r="E128" s="253"/>
      <c r="F128" s="254" t="s">
        <v>1135</v>
      </c>
      <c r="G128" s="253"/>
      <c r="H128" s="253" t="s">
        <v>1143</v>
      </c>
      <c r="I128" s="253" t="s">
        <v>1131</v>
      </c>
      <c r="J128" s="253">
        <v>15</v>
      </c>
      <c r="K128" s="273"/>
    </row>
    <row r="129" spans="2:11" ht="15" customHeight="1">
      <c r="B129" s="271"/>
      <c r="C129" s="253" t="s">
        <v>1144</v>
      </c>
      <c r="D129" s="253"/>
      <c r="E129" s="253"/>
      <c r="F129" s="254" t="s">
        <v>1135</v>
      </c>
      <c r="G129" s="253"/>
      <c r="H129" s="253" t="s">
        <v>1145</v>
      </c>
      <c r="I129" s="253" t="s">
        <v>1131</v>
      </c>
      <c r="J129" s="253">
        <v>20</v>
      </c>
      <c r="K129" s="273"/>
    </row>
    <row r="130" spans="2:11" ht="15" customHeight="1">
      <c r="B130" s="271"/>
      <c r="C130" s="253" t="s">
        <v>1146</v>
      </c>
      <c r="D130" s="253"/>
      <c r="E130" s="253"/>
      <c r="F130" s="254" t="s">
        <v>1135</v>
      </c>
      <c r="G130" s="253"/>
      <c r="H130" s="253" t="s">
        <v>1147</v>
      </c>
      <c r="I130" s="253" t="s">
        <v>1131</v>
      </c>
      <c r="J130" s="253">
        <v>20</v>
      </c>
      <c r="K130" s="273"/>
    </row>
    <row r="131" spans="2:11" ht="15" customHeight="1">
      <c r="B131" s="271"/>
      <c r="C131" s="232" t="s">
        <v>1134</v>
      </c>
      <c r="D131" s="232"/>
      <c r="E131" s="232"/>
      <c r="F131" s="251" t="s">
        <v>1135</v>
      </c>
      <c r="G131" s="232"/>
      <c r="H131" s="232" t="s">
        <v>1168</v>
      </c>
      <c r="I131" s="232" t="s">
        <v>1131</v>
      </c>
      <c r="J131" s="232">
        <v>50</v>
      </c>
      <c r="K131" s="273"/>
    </row>
    <row r="132" spans="2:11" ht="15" customHeight="1">
      <c r="B132" s="271"/>
      <c r="C132" s="232" t="s">
        <v>1148</v>
      </c>
      <c r="D132" s="232"/>
      <c r="E132" s="232"/>
      <c r="F132" s="251" t="s">
        <v>1135</v>
      </c>
      <c r="G132" s="232"/>
      <c r="H132" s="232" t="s">
        <v>1168</v>
      </c>
      <c r="I132" s="232" t="s">
        <v>1131</v>
      </c>
      <c r="J132" s="232">
        <v>50</v>
      </c>
      <c r="K132" s="273"/>
    </row>
    <row r="133" spans="2:11" ht="15" customHeight="1">
      <c r="B133" s="271"/>
      <c r="C133" s="232" t="s">
        <v>1154</v>
      </c>
      <c r="D133" s="232"/>
      <c r="E133" s="232"/>
      <c r="F133" s="251" t="s">
        <v>1135</v>
      </c>
      <c r="G133" s="232"/>
      <c r="H133" s="232" t="s">
        <v>1168</v>
      </c>
      <c r="I133" s="232" t="s">
        <v>1131</v>
      </c>
      <c r="J133" s="232">
        <v>50</v>
      </c>
      <c r="K133" s="273"/>
    </row>
    <row r="134" spans="2:11" ht="15" customHeight="1">
      <c r="B134" s="271"/>
      <c r="C134" s="232" t="s">
        <v>1156</v>
      </c>
      <c r="D134" s="232"/>
      <c r="E134" s="232"/>
      <c r="F134" s="251" t="s">
        <v>1135</v>
      </c>
      <c r="G134" s="232"/>
      <c r="H134" s="232" t="s">
        <v>1168</v>
      </c>
      <c r="I134" s="232" t="s">
        <v>1131</v>
      </c>
      <c r="J134" s="232">
        <v>50</v>
      </c>
      <c r="K134" s="273"/>
    </row>
    <row r="135" spans="2:11" ht="15" customHeight="1">
      <c r="B135" s="271"/>
      <c r="C135" s="232" t="s">
        <v>121</v>
      </c>
      <c r="D135" s="232"/>
      <c r="E135" s="232"/>
      <c r="F135" s="251" t="s">
        <v>1135</v>
      </c>
      <c r="G135" s="232"/>
      <c r="H135" s="232" t="s">
        <v>1181</v>
      </c>
      <c r="I135" s="232" t="s">
        <v>1131</v>
      </c>
      <c r="J135" s="232">
        <v>255</v>
      </c>
      <c r="K135" s="273"/>
    </row>
    <row r="136" spans="2:11" ht="15" customHeight="1">
      <c r="B136" s="271"/>
      <c r="C136" s="232" t="s">
        <v>1158</v>
      </c>
      <c r="D136" s="232"/>
      <c r="E136" s="232"/>
      <c r="F136" s="251" t="s">
        <v>1129</v>
      </c>
      <c r="G136" s="232"/>
      <c r="H136" s="232" t="s">
        <v>1182</v>
      </c>
      <c r="I136" s="232" t="s">
        <v>1160</v>
      </c>
      <c r="J136" s="232"/>
      <c r="K136" s="273"/>
    </row>
    <row r="137" spans="2:11" ht="15" customHeight="1">
      <c r="B137" s="271"/>
      <c r="C137" s="232" t="s">
        <v>1161</v>
      </c>
      <c r="D137" s="232"/>
      <c r="E137" s="232"/>
      <c r="F137" s="251" t="s">
        <v>1129</v>
      </c>
      <c r="G137" s="232"/>
      <c r="H137" s="232" t="s">
        <v>1183</v>
      </c>
      <c r="I137" s="232" t="s">
        <v>1163</v>
      </c>
      <c r="J137" s="232"/>
      <c r="K137" s="273"/>
    </row>
    <row r="138" spans="2:11" ht="15" customHeight="1">
      <c r="B138" s="271"/>
      <c r="C138" s="232" t="s">
        <v>1164</v>
      </c>
      <c r="D138" s="232"/>
      <c r="E138" s="232"/>
      <c r="F138" s="251" t="s">
        <v>1129</v>
      </c>
      <c r="G138" s="232"/>
      <c r="H138" s="232" t="s">
        <v>1164</v>
      </c>
      <c r="I138" s="232" t="s">
        <v>1163</v>
      </c>
      <c r="J138" s="232"/>
      <c r="K138" s="273"/>
    </row>
    <row r="139" spans="2:11" ht="15" customHeight="1">
      <c r="B139" s="271"/>
      <c r="C139" s="232" t="s">
        <v>35</v>
      </c>
      <c r="D139" s="232"/>
      <c r="E139" s="232"/>
      <c r="F139" s="251" t="s">
        <v>1129</v>
      </c>
      <c r="G139" s="232"/>
      <c r="H139" s="232" t="s">
        <v>1184</v>
      </c>
      <c r="I139" s="232" t="s">
        <v>1163</v>
      </c>
      <c r="J139" s="232"/>
      <c r="K139" s="273"/>
    </row>
    <row r="140" spans="2:11" ht="15" customHeight="1">
      <c r="B140" s="271"/>
      <c r="C140" s="232" t="s">
        <v>1185</v>
      </c>
      <c r="D140" s="232"/>
      <c r="E140" s="232"/>
      <c r="F140" s="251" t="s">
        <v>1129</v>
      </c>
      <c r="G140" s="232"/>
      <c r="H140" s="232" t="s">
        <v>1186</v>
      </c>
      <c r="I140" s="232" t="s">
        <v>1163</v>
      </c>
      <c r="J140" s="232"/>
      <c r="K140" s="273"/>
    </row>
    <row r="141" spans="2:11" ht="15" customHeight="1">
      <c r="B141" s="274"/>
      <c r="C141" s="275"/>
      <c r="D141" s="275"/>
      <c r="E141" s="275"/>
      <c r="F141" s="275"/>
      <c r="G141" s="275"/>
      <c r="H141" s="275"/>
      <c r="I141" s="275"/>
      <c r="J141" s="275"/>
      <c r="K141" s="276"/>
    </row>
    <row r="142" spans="2:11" ht="18.75" customHeight="1">
      <c r="B142" s="228"/>
      <c r="C142" s="228"/>
      <c r="D142" s="228"/>
      <c r="E142" s="228"/>
      <c r="F142" s="263"/>
      <c r="G142" s="228"/>
      <c r="H142" s="228"/>
      <c r="I142" s="228"/>
      <c r="J142" s="228"/>
      <c r="K142" s="228"/>
    </row>
    <row r="143" spans="2:11" ht="18.75" customHeight="1">
      <c r="B143" s="238"/>
      <c r="C143" s="238"/>
      <c r="D143" s="238"/>
      <c r="E143" s="238"/>
      <c r="F143" s="238"/>
      <c r="G143" s="238"/>
      <c r="H143" s="238"/>
      <c r="I143" s="238"/>
      <c r="J143" s="238"/>
      <c r="K143" s="238"/>
    </row>
    <row r="144" spans="2:11" ht="7.5" customHeight="1">
      <c r="B144" s="239"/>
      <c r="C144" s="240"/>
      <c r="D144" s="240"/>
      <c r="E144" s="240"/>
      <c r="F144" s="240"/>
      <c r="G144" s="240"/>
      <c r="H144" s="240"/>
      <c r="I144" s="240"/>
      <c r="J144" s="240"/>
      <c r="K144" s="241"/>
    </row>
    <row r="145" spans="2:11" ht="45" customHeight="1">
      <c r="B145" s="242"/>
      <c r="C145" s="348" t="s">
        <v>1187</v>
      </c>
      <c r="D145" s="348"/>
      <c r="E145" s="348"/>
      <c r="F145" s="348"/>
      <c r="G145" s="348"/>
      <c r="H145" s="348"/>
      <c r="I145" s="348"/>
      <c r="J145" s="348"/>
      <c r="K145" s="243"/>
    </row>
    <row r="146" spans="2:11" ht="17.25" customHeight="1">
      <c r="B146" s="242"/>
      <c r="C146" s="244" t="s">
        <v>1123</v>
      </c>
      <c r="D146" s="244"/>
      <c r="E146" s="244"/>
      <c r="F146" s="244" t="s">
        <v>1124</v>
      </c>
      <c r="G146" s="245"/>
      <c r="H146" s="244" t="s">
        <v>116</v>
      </c>
      <c r="I146" s="244" t="s">
        <v>54</v>
      </c>
      <c r="J146" s="244" t="s">
        <v>1125</v>
      </c>
      <c r="K146" s="243"/>
    </row>
    <row r="147" spans="2:11" ht="17.25" customHeight="1">
      <c r="B147" s="242"/>
      <c r="C147" s="246" t="s">
        <v>1126</v>
      </c>
      <c r="D147" s="246"/>
      <c r="E147" s="246"/>
      <c r="F147" s="247" t="s">
        <v>1127</v>
      </c>
      <c r="G147" s="248"/>
      <c r="H147" s="246"/>
      <c r="I147" s="246"/>
      <c r="J147" s="246" t="s">
        <v>1128</v>
      </c>
      <c r="K147" s="243"/>
    </row>
    <row r="148" spans="2:11" ht="5.25" customHeight="1">
      <c r="B148" s="252"/>
      <c r="C148" s="249"/>
      <c r="D148" s="249"/>
      <c r="E148" s="249"/>
      <c r="F148" s="249"/>
      <c r="G148" s="250"/>
      <c r="H148" s="249"/>
      <c r="I148" s="249"/>
      <c r="J148" s="249"/>
      <c r="K148" s="273"/>
    </row>
    <row r="149" spans="2:11" ht="15" customHeight="1">
      <c r="B149" s="252"/>
      <c r="C149" s="277" t="s">
        <v>1132</v>
      </c>
      <c r="D149" s="232"/>
      <c r="E149" s="232"/>
      <c r="F149" s="278" t="s">
        <v>1129</v>
      </c>
      <c r="G149" s="232"/>
      <c r="H149" s="277" t="s">
        <v>1168</v>
      </c>
      <c r="I149" s="277" t="s">
        <v>1131</v>
      </c>
      <c r="J149" s="277">
        <v>120</v>
      </c>
      <c r="K149" s="273"/>
    </row>
    <row r="150" spans="2:11" ht="15" customHeight="1">
      <c r="B150" s="252"/>
      <c r="C150" s="277" t="s">
        <v>1177</v>
      </c>
      <c r="D150" s="232"/>
      <c r="E150" s="232"/>
      <c r="F150" s="278" t="s">
        <v>1129</v>
      </c>
      <c r="G150" s="232"/>
      <c r="H150" s="277" t="s">
        <v>1188</v>
      </c>
      <c r="I150" s="277" t="s">
        <v>1131</v>
      </c>
      <c r="J150" s="277" t="s">
        <v>1179</v>
      </c>
      <c r="K150" s="273"/>
    </row>
    <row r="151" spans="2:11" ht="15" customHeight="1">
      <c r="B151" s="252"/>
      <c r="C151" s="277" t="s">
        <v>1078</v>
      </c>
      <c r="D151" s="232"/>
      <c r="E151" s="232"/>
      <c r="F151" s="278" t="s">
        <v>1129</v>
      </c>
      <c r="G151" s="232"/>
      <c r="H151" s="277" t="s">
        <v>1189</v>
      </c>
      <c r="I151" s="277" t="s">
        <v>1131</v>
      </c>
      <c r="J151" s="277" t="s">
        <v>1179</v>
      </c>
      <c r="K151" s="273"/>
    </row>
    <row r="152" spans="2:11" ht="15" customHeight="1">
      <c r="B152" s="252"/>
      <c r="C152" s="277" t="s">
        <v>1134</v>
      </c>
      <c r="D152" s="232"/>
      <c r="E152" s="232"/>
      <c r="F152" s="278" t="s">
        <v>1135</v>
      </c>
      <c r="G152" s="232"/>
      <c r="H152" s="277" t="s">
        <v>1168</v>
      </c>
      <c r="I152" s="277" t="s">
        <v>1131</v>
      </c>
      <c r="J152" s="277">
        <v>50</v>
      </c>
      <c r="K152" s="273"/>
    </row>
    <row r="153" spans="2:11" ht="15" customHeight="1">
      <c r="B153" s="252"/>
      <c r="C153" s="277" t="s">
        <v>1137</v>
      </c>
      <c r="D153" s="232"/>
      <c r="E153" s="232"/>
      <c r="F153" s="278" t="s">
        <v>1129</v>
      </c>
      <c r="G153" s="232"/>
      <c r="H153" s="277" t="s">
        <v>1168</v>
      </c>
      <c r="I153" s="277" t="s">
        <v>1139</v>
      </c>
      <c r="J153" s="277"/>
      <c r="K153" s="273"/>
    </row>
    <row r="154" spans="2:11" ht="15" customHeight="1">
      <c r="B154" s="252"/>
      <c r="C154" s="277" t="s">
        <v>1148</v>
      </c>
      <c r="D154" s="232"/>
      <c r="E154" s="232"/>
      <c r="F154" s="278" t="s">
        <v>1135</v>
      </c>
      <c r="G154" s="232"/>
      <c r="H154" s="277" t="s">
        <v>1168</v>
      </c>
      <c r="I154" s="277" t="s">
        <v>1131</v>
      </c>
      <c r="J154" s="277">
        <v>50</v>
      </c>
      <c r="K154" s="273"/>
    </row>
    <row r="155" spans="2:11" ht="15" customHeight="1">
      <c r="B155" s="252"/>
      <c r="C155" s="277" t="s">
        <v>1156</v>
      </c>
      <c r="D155" s="232"/>
      <c r="E155" s="232"/>
      <c r="F155" s="278" t="s">
        <v>1135</v>
      </c>
      <c r="G155" s="232"/>
      <c r="H155" s="277" t="s">
        <v>1168</v>
      </c>
      <c r="I155" s="277" t="s">
        <v>1131</v>
      </c>
      <c r="J155" s="277">
        <v>50</v>
      </c>
      <c r="K155" s="273"/>
    </row>
    <row r="156" spans="2:11" ht="15" customHeight="1">
      <c r="B156" s="252"/>
      <c r="C156" s="277" t="s">
        <v>1154</v>
      </c>
      <c r="D156" s="232"/>
      <c r="E156" s="232"/>
      <c r="F156" s="278" t="s">
        <v>1135</v>
      </c>
      <c r="G156" s="232"/>
      <c r="H156" s="277" t="s">
        <v>1168</v>
      </c>
      <c r="I156" s="277" t="s">
        <v>1131</v>
      </c>
      <c r="J156" s="277">
        <v>50</v>
      </c>
      <c r="K156" s="273"/>
    </row>
    <row r="157" spans="2:11" ht="15" customHeight="1">
      <c r="B157" s="252"/>
      <c r="C157" s="277" t="s">
        <v>98</v>
      </c>
      <c r="D157" s="232"/>
      <c r="E157" s="232"/>
      <c r="F157" s="278" t="s">
        <v>1129</v>
      </c>
      <c r="G157" s="232"/>
      <c r="H157" s="277" t="s">
        <v>1190</v>
      </c>
      <c r="I157" s="277" t="s">
        <v>1131</v>
      </c>
      <c r="J157" s="277" t="s">
        <v>1191</v>
      </c>
      <c r="K157" s="273"/>
    </row>
    <row r="158" spans="2:11" ht="15" customHeight="1">
      <c r="B158" s="252"/>
      <c r="C158" s="277" t="s">
        <v>1192</v>
      </c>
      <c r="D158" s="232"/>
      <c r="E158" s="232"/>
      <c r="F158" s="278" t="s">
        <v>1129</v>
      </c>
      <c r="G158" s="232"/>
      <c r="H158" s="277" t="s">
        <v>1193</v>
      </c>
      <c r="I158" s="277" t="s">
        <v>1163</v>
      </c>
      <c r="J158" s="277"/>
      <c r="K158" s="273"/>
    </row>
    <row r="159" spans="2:11" ht="15" customHeight="1">
      <c r="B159" s="279"/>
      <c r="C159" s="261"/>
      <c r="D159" s="261"/>
      <c r="E159" s="261"/>
      <c r="F159" s="261"/>
      <c r="G159" s="261"/>
      <c r="H159" s="261"/>
      <c r="I159" s="261"/>
      <c r="J159" s="261"/>
      <c r="K159" s="280"/>
    </row>
    <row r="160" spans="2:11" ht="18.75" customHeight="1">
      <c r="B160" s="228"/>
      <c r="C160" s="232"/>
      <c r="D160" s="232"/>
      <c r="E160" s="232"/>
      <c r="F160" s="251"/>
      <c r="G160" s="232"/>
      <c r="H160" s="232"/>
      <c r="I160" s="232"/>
      <c r="J160" s="232"/>
      <c r="K160" s="228"/>
    </row>
    <row r="161" spans="2:11" ht="18.75" customHeight="1">
      <c r="B161" s="238"/>
      <c r="C161" s="238"/>
      <c r="D161" s="238"/>
      <c r="E161" s="238"/>
      <c r="F161" s="238"/>
      <c r="G161" s="238"/>
      <c r="H161" s="238"/>
      <c r="I161" s="238"/>
      <c r="J161" s="238"/>
      <c r="K161" s="238"/>
    </row>
    <row r="162" spans="2:11" ht="7.5" customHeight="1">
      <c r="B162" s="220"/>
      <c r="C162" s="221"/>
      <c r="D162" s="221"/>
      <c r="E162" s="221"/>
      <c r="F162" s="221"/>
      <c r="G162" s="221"/>
      <c r="H162" s="221"/>
      <c r="I162" s="221"/>
      <c r="J162" s="221"/>
      <c r="K162" s="222"/>
    </row>
    <row r="163" spans="2:11" ht="45" customHeight="1">
      <c r="B163" s="223"/>
      <c r="C163" s="347" t="s">
        <v>1194</v>
      </c>
      <c r="D163" s="347"/>
      <c r="E163" s="347"/>
      <c r="F163" s="347"/>
      <c r="G163" s="347"/>
      <c r="H163" s="347"/>
      <c r="I163" s="347"/>
      <c r="J163" s="347"/>
      <c r="K163" s="224"/>
    </row>
    <row r="164" spans="2:11" ht="17.25" customHeight="1">
      <c r="B164" s="223"/>
      <c r="C164" s="244" t="s">
        <v>1123</v>
      </c>
      <c r="D164" s="244"/>
      <c r="E164" s="244"/>
      <c r="F164" s="244" t="s">
        <v>1124</v>
      </c>
      <c r="G164" s="281"/>
      <c r="H164" s="282" t="s">
        <v>116</v>
      </c>
      <c r="I164" s="282" t="s">
        <v>54</v>
      </c>
      <c r="J164" s="244" t="s">
        <v>1125</v>
      </c>
      <c r="K164" s="224"/>
    </row>
    <row r="165" spans="2:11" ht="17.25" customHeight="1">
      <c r="B165" s="225"/>
      <c r="C165" s="246" t="s">
        <v>1126</v>
      </c>
      <c r="D165" s="246"/>
      <c r="E165" s="246"/>
      <c r="F165" s="247" t="s">
        <v>1127</v>
      </c>
      <c r="G165" s="283"/>
      <c r="H165" s="284"/>
      <c r="I165" s="284"/>
      <c r="J165" s="246" t="s">
        <v>1128</v>
      </c>
      <c r="K165" s="226"/>
    </row>
    <row r="166" spans="2:11" ht="5.25" customHeight="1">
      <c r="B166" s="252"/>
      <c r="C166" s="249"/>
      <c r="D166" s="249"/>
      <c r="E166" s="249"/>
      <c r="F166" s="249"/>
      <c r="G166" s="250"/>
      <c r="H166" s="249"/>
      <c r="I166" s="249"/>
      <c r="J166" s="249"/>
      <c r="K166" s="273"/>
    </row>
    <row r="167" spans="2:11" ht="15" customHeight="1">
      <c r="B167" s="252"/>
      <c r="C167" s="232" t="s">
        <v>1132</v>
      </c>
      <c r="D167" s="232"/>
      <c r="E167" s="232"/>
      <c r="F167" s="251" t="s">
        <v>1129</v>
      </c>
      <c r="G167" s="232"/>
      <c r="H167" s="232" t="s">
        <v>1168</v>
      </c>
      <c r="I167" s="232" t="s">
        <v>1131</v>
      </c>
      <c r="J167" s="232">
        <v>120</v>
      </c>
      <c r="K167" s="273"/>
    </row>
    <row r="168" spans="2:11" ht="15" customHeight="1">
      <c r="B168" s="252"/>
      <c r="C168" s="232" t="s">
        <v>1177</v>
      </c>
      <c r="D168" s="232"/>
      <c r="E168" s="232"/>
      <c r="F168" s="251" t="s">
        <v>1129</v>
      </c>
      <c r="G168" s="232"/>
      <c r="H168" s="232" t="s">
        <v>1178</v>
      </c>
      <c r="I168" s="232" t="s">
        <v>1131</v>
      </c>
      <c r="J168" s="232" t="s">
        <v>1179</v>
      </c>
      <c r="K168" s="273"/>
    </row>
    <row r="169" spans="2:11" ht="15" customHeight="1">
      <c r="B169" s="252"/>
      <c r="C169" s="232" t="s">
        <v>1078</v>
      </c>
      <c r="D169" s="232"/>
      <c r="E169" s="232"/>
      <c r="F169" s="251" t="s">
        <v>1129</v>
      </c>
      <c r="G169" s="232"/>
      <c r="H169" s="232" t="s">
        <v>1195</v>
      </c>
      <c r="I169" s="232" t="s">
        <v>1131</v>
      </c>
      <c r="J169" s="232" t="s">
        <v>1179</v>
      </c>
      <c r="K169" s="273"/>
    </row>
    <row r="170" spans="2:11" ht="15" customHeight="1">
      <c r="B170" s="252"/>
      <c r="C170" s="232" t="s">
        <v>1134</v>
      </c>
      <c r="D170" s="232"/>
      <c r="E170" s="232"/>
      <c r="F170" s="251" t="s">
        <v>1135</v>
      </c>
      <c r="G170" s="232"/>
      <c r="H170" s="232" t="s">
        <v>1195</v>
      </c>
      <c r="I170" s="232" t="s">
        <v>1131</v>
      </c>
      <c r="J170" s="232">
        <v>50</v>
      </c>
      <c r="K170" s="273"/>
    </row>
    <row r="171" spans="2:11" ht="15" customHeight="1">
      <c r="B171" s="252"/>
      <c r="C171" s="232" t="s">
        <v>1137</v>
      </c>
      <c r="D171" s="232"/>
      <c r="E171" s="232"/>
      <c r="F171" s="251" t="s">
        <v>1129</v>
      </c>
      <c r="G171" s="232"/>
      <c r="H171" s="232" t="s">
        <v>1195</v>
      </c>
      <c r="I171" s="232" t="s">
        <v>1139</v>
      </c>
      <c r="J171" s="232"/>
      <c r="K171" s="273"/>
    </row>
    <row r="172" spans="2:11" ht="15" customHeight="1">
      <c r="B172" s="252"/>
      <c r="C172" s="232" t="s">
        <v>1148</v>
      </c>
      <c r="D172" s="232"/>
      <c r="E172" s="232"/>
      <c r="F172" s="251" t="s">
        <v>1135</v>
      </c>
      <c r="G172" s="232"/>
      <c r="H172" s="232" t="s">
        <v>1195</v>
      </c>
      <c r="I172" s="232" t="s">
        <v>1131</v>
      </c>
      <c r="J172" s="232">
        <v>50</v>
      </c>
      <c r="K172" s="273"/>
    </row>
    <row r="173" spans="2:11" ht="15" customHeight="1">
      <c r="B173" s="252"/>
      <c r="C173" s="232" t="s">
        <v>1156</v>
      </c>
      <c r="D173" s="232"/>
      <c r="E173" s="232"/>
      <c r="F173" s="251" t="s">
        <v>1135</v>
      </c>
      <c r="G173" s="232"/>
      <c r="H173" s="232" t="s">
        <v>1195</v>
      </c>
      <c r="I173" s="232" t="s">
        <v>1131</v>
      </c>
      <c r="J173" s="232">
        <v>50</v>
      </c>
      <c r="K173" s="273"/>
    </row>
    <row r="174" spans="2:11" ht="15" customHeight="1">
      <c r="B174" s="252"/>
      <c r="C174" s="232" t="s">
        <v>1154</v>
      </c>
      <c r="D174" s="232"/>
      <c r="E174" s="232"/>
      <c r="F174" s="251" t="s">
        <v>1135</v>
      </c>
      <c r="G174" s="232"/>
      <c r="H174" s="232" t="s">
        <v>1195</v>
      </c>
      <c r="I174" s="232" t="s">
        <v>1131</v>
      </c>
      <c r="J174" s="232">
        <v>50</v>
      </c>
      <c r="K174" s="273"/>
    </row>
    <row r="175" spans="2:11" ht="15" customHeight="1">
      <c r="B175" s="252"/>
      <c r="C175" s="232" t="s">
        <v>115</v>
      </c>
      <c r="D175" s="232"/>
      <c r="E175" s="232"/>
      <c r="F175" s="251" t="s">
        <v>1129</v>
      </c>
      <c r="G175" s="232"/>
      <c r="H175" s="232" t="s">
        <v>1196</v>
      </c>
      <c r="I175" s="232" t="s">
        <v>1197</v>
      </c>
      <c r="J175" s="232"/>
      <c r="K175" s="273"/>
    </row>
    <row r="176" spans="2:11" ht="15" customHeight="1">
      <c r="B176" s="252"/>
      <c r="C176" s="232" t="s">
        <v>54</v>
      </c>
      <c r="D176" s="232"/>
      <c r="E176" s="232"/>
      <c r="F176" s="251" t="s">
        <v>1129</v>
      </c>
      <c r="G176" s="232"/>
      <c r="H176" s="232" t="s">
        <v>1198</v>
      </c>
      <c r="I176" s="232" t="s">
        <v>1199</v>
      </c>
      <c r="J176" s="232">
        <v>1</v>
      </c>
      <c r="K176" s="273"/>
    </row>
    <row r="177" spans="2:11" ht="15" customHeight="1">
      <c r="B177" s="252"/>
      <c r="C177" s="232" t="s">
        <v>50</v>
      </c>
      <c r="D177" s="232"/>
      <c r="E177" s="232"/>
      <c r="F177" s="251" t="s">
        <v>1129</v>
      </c>
      <c r="G177" s="232"/>
      <c r="H177" s="232" t="s">
        <v>1200</v>
      </c>
      <c r="I177" s="232" t="s">
        <v>1131</v>
      </c>
      <c r="J177" s="232">
        <v>20</v>
      </c>
      <c r="K177" s="273"/>
    </row>
    <row r="178" spans="2:11" ht="15" customHeight="1">
      <c r="B178" s="252"/>
      <c r="C178" s="232" t="s">
        <v>116</v>
      </c>
      <c r="D178" s="232"/>
      <c r="E178" s="232"/>
      <c r="F178" s="251" t="s">
        <v>1129</v>
      </c>
      <c r="G178" s="232"/>
      <c r="H178" s="232" t="s">
        <v>1201</v>
      </c>
      <c r="I178" s="232" t="s">
        <v>1131</v>
      </c>
      <c r="J178" s="232">
        <v>255</v>
      </c>
      <c r="K178" s="273"/>
    </row>
    <row r="179" spans="2:11" ht="15" customHeight="1">
      <c r="B179" s="252"/>
      <c r="C179" s="232" t="s">
        <v>117</v>
      </c>
      <c r="D179" s="232"/>
      <c r="E179" s="232"/>
      <c r="F179" s="251" t="s">
        <v>1129</v>
      </c>
      <c r="G179" s="232"/>
      <c r="H179" s="232" t="s">
        <v>1094</v>
      </c>
      <c r="I179" s="232" t="s">
        <v>1131</v>
      </c>
      <c r="J179" s="232">
        <v>10</v>
      </c>
      <c r="K179" s="273"/>
    </row>
    <row r="180" spans="2:11" ht="15" customHeight="1">
      <c r="B180" s="252"/>
      <c r="C180" s="232" t="s">
        <v>118</v>
      </c>
      <c r="D180" s="232"/>
      <c r="E180" s="232"/>
      <c r="F180" s="251" t="s">
        <v>1129</v>
      </c>
      <c r="G180" s="232"/>
      <c r="H180" s="232" t="s">
        <v>1202</v>
      </c>
      <c r="I180" s="232" t="s">
        <v>1163</v>
      </c>
      <c r="J180" s="232"/>
      <c r="K180" s="273"/>
    </row>
    <row r="181" spans="2:11" ht="15" customHeight="1">
      <c r="B181" s="252"/>
      <c r="C181" s="232" t="s">
        <v>1203</v>
      </c>
      <c r="D181" s="232"/>
      <c r="E181" s="232"/>
      <c r="F181" s="251" t="s">
        <v>1129</v>
      </c>
      <c r="G181" s="232"/>
      <c r="H181" s="232" t="s">
        <v>1204</v>
      </c>
      <c r="I181" s="232" t="s">
        <v>1163</v>
      </c>
      <c r="J181" s="232"/>
      <c r="K181" s="273"/>
    </row>
    <row r="182" spans="2:11" ht="15" customHeight="1">
      <c r="B182" s="252"/>
      <c r="C182" s="232" t="s">
        <v>1192</v>
      </c>
      <c r="D182" s="232"/>
      <c r="E182" s="232"/>
      <c r="F182" s="251" t="s">
        <v>1129</v>
      </c>
      <c r="G182" s="232"/>
      <c r="H182" s="232" t="s">
        <v>1205</v>
      </c>
      <c r="I182" s="232" t="s">
        <v>1163</v>
      </c>
      <c r="J182" s="232"/>
      <c r="K182" s="273"/>
    </row>
    <row r="183" spans="2:11" ht="15" customHeight="1">
      <c r="B183" s="252"/>
      <c r="C183" s="232" t="s">
        <v>120</v>
      </c>
      <c r="D183" s="232"/>
      <c r="E183" s="232"/>
      <c r="F183" s="251" t="s">
        <v>1135</v>
      </c>
      <c r="G183" s="232"/>
      <c r="H183" s="232" t="s">
        <v>1206</v>
      </c>
      <c r="I183" s="232" t="s">
        <v>1131</v>
      </c>
      <c r="J183" s="232">
        <v>50</v>
      </c>
      <c r="K183" s="273"/>
    </row>
    <row r="184" spans="2:11" ht="15" customHeight="1">
      <c r="B184" s="252"/>
      <c r="C184" s="232" t="s">
        <v>1207</v>
      </c>
      <c r="D184" s="232"/>
      <c r="E184" s="232"/>
      <c r="F184" s="251" t="s">
        <v>1135</v>
      </c>
      <c r="G184" s="232"/>
      <c r="H184" s="232" t="s">
        <v>1208</v>
      </c>
      <c r="I184" s="232" t="s">
        <v>1209</v>
      </c>
      <c r="J184" s="232"/>
      <c r="K184" s="273"/>
    </row>
    <row r="185" spans="2:11" ht="15" customHeight="1">
      <c r="B185" s="252"/>
      <c r="C185" s="232" t="s">
        <v>1210</v>
      </c>
      <c r="D185" s="232"/>
      <c r="E185" s="232"/>
      <c r="F185" s="251" t="s">
        <v>1135</v>
      </c>
      <c r="G185" s="232"/>
      <c r="H185" s="232" t="s">
        <v>1211</v>
      </c>
      <c r="I185" s="232" t="s">
        <v>1209</v>
      </c>
      <c r="J185" s="232"/>
      <c r="K185" s="273"/>
    </row>
    <row r="186" spans="2:11" ht="15" customHeight="1">
      <c r="B186" s="252"/>
      <c r="C186" s="232" t="s">
        <v>1212</v>
      </c>
      <c r="D186" s="232"/>
      <c r="E186" s="232"/>
      <c r="F186" s="251" t="s">
        <v>1135</v>
      </c>
      <c r="G186" s="232"/>
      <c r="H186" s="232" t="s">
        <v>1213</v>
      </c>
      <c r="I186" s="232" t="s">
        <v>1209</v>
      </c>
      <c r="J186" s="232"/>
      <c r="K186" s="273"/>
    </row>
    <row r="187" spans="2:11" ht="15" customHeight="1">
      <c r="B187" s="252"/>
      <c r="C187" s="285" t="s">
        <v>1214</v>
      </c>
      <c r="D187" s="232"/>
      <c r="E187" s="232"/>
      <c r="F187" s="251" t="s">
        <v>1135</v>
      </c>
      <c r="G187" s="232"/>
      <c r="H187" s="232" t="s">
        <v>1215</v>
      </c>
      <c r="I187" s="232" t="s">
        <v>1216</v>
      </c>
      <c r="J187" s="286" t="s">
        <v>1217</v>
      </c>
      <c r="K187" s="273"/>
    </row>
    <row r="188" spans="2:11" ht="15" customHeight="1">
      <c r="B188" s="252"/>
      <c r="C188" s="237" t="s">
        <v>39</v>
      </c>
      <c r="D188" s="232"/>
      <c r="E188" s="232"/>
      <c r="F188" s="251" t="s">
        <v>1129</v>
      </c>
      <c r="G188" s="232"/>
      <c r="H188" s="228" t="s">
        <v>1218</v>
      </c>
      <c r="I188" s="232" t="s">
        <v>1219</v>
      </c>
      <c r="J188" s="232"/>
      <c r="K188" s="273"/>
    </row>
    <row r="189" spans="2:11" ht="15" customHeight="1">
      <c r="B189" s="252"/>
      <c r="C189" s="237" t="s">
        <v>1220</v>
      </c>
      <c r="D189" s="232"/>
      <c r="E189" s="232"/>
      <c r="F189" s="251" t="s">
        <v>1129</v>
      </c>
      <c r="G189" s="232"/>
      <c r="H189" s="232" t="s">
        <v>1221</v>
      </c>
      <c r="I189" s="232" t="s">
        <v>1163</v>
      </c>
      <c r="J189" s="232"/>
      <c r="K189" s="273"/>
    </row>
    <row r="190" spans="2:11" ht="15" customHeight="1">
      <c r="B190" s="252"/>
      <c r="C190" s="237" t="s">
        <v>1222</v>
      </c>
      <c r="D190" s="232"/>
      <c r="E190" s="232"/>
      <c r="F190" s="251" t="s">
        <v>1129</v>
      </c>
      <c r="G190" s="232"/>
      <c r="H190" s="232" t="s">
        <v>1223</v>
      </c>
      <c r="I190" s="232" t="s">
        <v>1163</v>
      </c>
      <c r="J190" s="232"/>
      <c r="K190" s="273"/>
    </row>
    <row r="191" spans="2:11" ht="15" customHeight="1">
      <c r="B191" s="252"/>
      <c r="C191" s="237" t="s">
        <v>1224</v>
      </c>
      <c r="D191" s="232"/>
      <c r="E191" s="232"/>
      <c r="F191" s="251" t="s">
        <v>1135</v>
      </c>
      <c r="G191" s="232"/>
      <c r="H191" s="232" t="s">
        <v>1225</v>
      </c>
      <c r="I191" s="232" t="s">
        <v>1163</v>
      </c>
      <c r="J191" s="232"/>
      <c r="K191" s="273"/>
    </row>
    <row r="192" spans="2:11" ht="15" customHeight="1">
      <c r="B192" s="279"/>
      <c r="C192" s="287"/>
      <c r="D192" s="261"/>
      <c r="E192" s="261"/>
      <c r="F192" s="261"/>
      <c r="G192" s="261"/>
      <c r="H192" s="261"/>
      <c r="I192" s="261"/>
      <c r="J192" s="261"/>
      <c r="K192" s="280"/>
    </row>
    <row r="193" spans="2:11" ht="18.75" customHeight="1">
      <c r="B193" s="228"/>
      <c r="C193" s="232"/>
      <c r="D193" s="232"/>
      <c r="E193" s="232"/>
      <c r="F193" s="251"/>
      <c r="G193" s="232"/>
      <c r="H193" s="232"/>
      <c r="I193" s="232"/>
      <c r="J193" s="232"/>
      <c r="K193" s="228"/>
    </row>
    <row r="194" spans="2:11" ht="18.75" customHeight="1">
      <c r="B194" s="228"/>
      <c r="C194" s="232"/>
      <c r="D194" s="232"/>
      <c r="E194" s="232"/>
      <c r="F194" s="251"/>
      <c r="G194" s="232"/>
      <c r="H194" s="232"/>
      <c r="I194" s="232"/>
      <c r="J194" s="232"/>
      <c r="K194" s="228"/>
    </row>
    <row r="195" spans="2:11" ht="18.75" customHeight="1">
      <c r="B195" s="238"/>
      <c r="C195" s="238"/>
      <c r="D195" s="238"/>
      <c r="E195" s="238"/>
      <c r="F195" s="238"/>
      <c r="G195" s="238"/>
      <c r="H195" s="238"/>
      <c r="I195" s="238"/>
      <c r="J195" s="238"/>
      <c r="K195" s="238"/>
    </row>
    <row r="196" spans="2:11">
      <c r="B196" s="220"/>
      <c r="C196" s="221"/>
      <c r="D196" s="221"/>
      <c r="E196" s="221"/>
      <c r="F196" s="221"/>
      <c r="G196" s="221"/>
      <c r="H196" s="221"/>
      <c r="I196" s="221"/>
      <c r="J196" s="221"/>
      <c r="K196" s="222"/>
    </row>
    <row r="197" spans="2:11" ht="21">
      <c r="B197" s="223"/>
      <c r="C197" s="347" t="s">
        <v>1226</v>
      </c>
      <c r="D197" s="347"/>
      <c r="E197" s="347"/>
      <c r="F197" s="347"/>
      <c r="G197" s="347"/>
      <c r="H197" s="347"/>
      <c r="I197" s="347"/>
      <c r="J197" s="347"/>
      <c r="K197" s="224"/>
    </row>
    <row r="198" spans="2:11" ht="25.5" customHeight="1">
      <c r="B198" s="223"/>
      <c r="C198" s="288" t="s">
        <v>1227</v>
      </c>
      <c r="D198" s="288"/>
      <c r="E198" s="288"/>
      <c r="F198" s="288" t="s">
        <v>1228</v>
      </c>
      <c r="G198" s="289"/>
      <c r="H198" s="346" t="s">
        <v>1229</v>
      </c>
      <c r="I198" s="346"/>
      <c r="J198" s="346"/>
      <c r="K198" s="224"/>
    </row>
    <row r="199" spans="2:11" ht="5.25" customHeight="1">
      <c r="B199" s="252"/>
      <c r="C199" s="249"/>
      <c r="D199" s="249"/>
      <c r="E199" s="249"/>
      <c r="F199" s="249"/>
      <c r="G199" s="232"/>
      <c r="H199" s="249"/>
      <c r="I199" s="249"/>
      <c r="J199" s="249"/>
      <c r="K199" s="273"/>
    </row>
    <row r="200" spans="2:11" ht="15" customHeight="1">
      <c r="B200" s="252"/>
      <c r="C200" s="232" t="s">
        <v>1219</v>
      </c>
      <c r="D200" s="232"/>
      <c r="E200" s="232"/>
      <c r="F200" s="251" t="s">
        <v>40</v>
      </c>
      <c r="G200" s="232"/>
      <c r="H200" s="344" t="s">
        <v>1230</v>
      </c>
      <c r="I200" s="344"/>
      <c r="J200" s="344"/>
      <c r="K200" s="273"/>
    </row>
    <row r="201" spans="2:11" ht="15" customHeight="1">
      <c r="B201" s="252"/>
      <c r="C201" s="258"/>
      <c r="D201" s="232"/>
      <c r="E201" s="232"/>
      <c r="F201" s="251" t="s">
        <v>41</v>
      </c>
      <c r="G201" s="232"/>
      <c r="H201" s="344" t="s">
        <v>1231</v>
      </c>
      <c r="I201" s="344"/>
      <c r="J201" s="344"/>
      <c r="K201" s="273"/>
    </row>
    <row r="202" spans="2:11" ht="15" customHeight="1">
      <c r="B202" s="252"/>
      <c r="C202" s="258"/>
      <c r="D202" s="232"/>
      <c r="E202" s="232"/>
      <c r="F202" s="251" t="s">
        <v>44</v>
      </c>
      <c r="G202" s="232"/>
      <c r="H202" s="344" t="s">
        <v>1232</v>
      </c>
      <c r="I202" s="344"/>
      <c r="J202" s="344"/>
      <c r="K202" s="273"/>
    </row>
    <row r="203" spans="2:11" ht="15" customHeight="1">
      <c r="B203" s="252"/>
      <c r="C203" s="232"/>
      <c r="D203" s="232"/>
      <c r="E203" s="232"/>
      <c r="F203" s="251" t="s">
        <v>42</v>
      </c>
      <c r="G203" s="232"/>
      <c r="H203" s="344" t="s">
        <v>1233</v>
      </c>
      <c r="I203" s="344"/>
      <c r="J203" s="344"/>
      <c r="K203" s="273"/>
    </row>
    <row r="204" spans="2:11" ht="15" customHeight="1">
      <c r="B204" s="252"/>
      <c r="C204" s="232"/>
      <c r="D204" s="232"/>
      <c r="E204" s="232"/>
      <c r="F204" s="251" t="s">
        <v>43</v>
      </c>
      <c r="G204" s="232"/>
      <c r="H204" s="344" t="s">
        <v>1234</v>
      </c>
      <c r="I204" s="344"/>
      <c r="J204" s="344"/>
      <c r="K204" s="273"/>
    </row>
    <row r="205" spans="2:11" ht="15" customHeight="1">
      <c r="B205" s="252"/>
      <c r="C205" s="232"/>
      <c r="D205" s="232"/>
      <c r="E205" s="232"/>
      <c r="F205" s="251"/>
      <c r="G205" s="232"/>
      <c r="H205" s="232"/>
      <c r="I205" s="232"/>
      <c r="J205" s="232"/>
      <c r="K205" s="273"/>
    </row>
    <row r="206" spans="2:11" ht="15" customHeight="1">
      <c r="B206" s="252"/>
      <c r="C206" s="232" t="s">
        <v>1175</v>
      </c>
      <c r="D206" s="232"/>
      <c r="E206" s="232"/>
      <c r="F206" s="251" t="s">
        <v>76</v>
      </c>
      <c r="G206" s="232"/>
      <c r="H206" s="344" t="s">
        <v>1235</v>
      </c>
      <c r="I206" s="344"/>
      <c r="J206" s="344"/>
      <c r="K206" s="273"/>
    </row>
    <row r="207" spans="2:11" ht="15" customHeight="1">
      <c r="B207" s="252"/>
      <c r="C207" s="258"/>
      <c r="D207" s="232"/>
      <c r="E207" s="232"/>
      <c r="F207" s="251" t="s">
        <v>1074</v>
      </c>
      <c r="G207" s="232"/>
      <c r="H207" s="344" t="s">
        <v>1075</v>
      </c>
      <c r="I207" s="344"/>
      <c r="J207" s="344"/>
      <c r="K207" s="273"/>
    </row>
    <row r="208" spans="2:11" ht="15" customHeight="1">
      <c r="B208" s="252"/>
      <c r="C208" s="232"/>
      <c r="D208" s="232"/>
      <c r="E208" s="232"/>
      <c r="F208" s="251" t="s">
        <v>1072</v>
      </c>
      <c r="G208" s="232"/>
      <c r="H208" s="344" t="s">
        <v>1236</v>
      </c>
      <c r="I208" s="344"/>
      <c r="J208" s="344"/>
      <c r="K208" s="273"/>
    </row>
    <row r="209" spans="2:11" ht="15" customHeight="1">
      <c r="B209" s="290"/>
      <c r="C209" s="258"/>
      <c r="D209" s="258"/>
      <c r="E209" s="258"/>
      <c r="F209" s="251" t="s">
        <v>1076</v>
      </c>
      <c r="G209" s="237"/>
      <c r="H209" s="345" t="s">
        <v>1077</v>
      </c>
      <c r="I209" s="345"/>
      <c r="J209" s="345"/>
      <c r="K209" s="291"/>
    </row>
    <row r="210" spans="2:11" ht="15" customHeight="1">
      <c r="B210" s="290"/>
      <c r="C210" s="258"/>
      <c r="D210" s="258"/>
      <c r="E210" s="258"/>
      <c r="F210" s="251" t="s">
        <v>397</v>
      </c>
      <c r="G210" s="237"/>
      <c r="H210" s="345" t="s">
        <v>1237</v>
      </c>
      <c r="I210" s="345"/>
      <c r="J210" s="345"/>
      <c r="K210" s="291"/>
    </row>
    <row r="211" spans="2:11" ht="15" customHeight="1">
      <c r="B211" s="290"/>
      <c r="C211" s="258"/>
      <c r="D211" s="258"/>
      <c r="E211" s="258"/>
      <c r="F211" s="292"/>
      <c r="G211" s="237"/>
      <c r="H211" s="293"/>
      <c r="I211" s="293"/>
      <c r="J211" s="293"/>
      <c r="K211" s="291"/>
    </row>
    <row r="212" spans="2:11" ht="15" customHeight="1">
      <c r="B212" s="290"/>
      <c r="C212" s="232" t="s">
        <v>1199</v>
      </c>
      <c r="D212" s="258"/>
      <c r="E212" s="258"/>
      <c r="F212" s="251">
        <v>1</v>
      </c>
      <c r="G212" s="237"/>
      <c r="H212" s="345" t="s">
        <v>1238</v>
      </c>
      <c r="I212" s="345"/>
      <c r="J212" s="345"/>
      <c r="K212" s="291"/>
    </row>
    <row r="213" spans="2:11" ht="15" customHeight="1">
      <c r="B213" s="290"/>
      <c r="C213" s="258"/>
      <c r="D213" s="258"/>
      <c r="E213" s="258"/>
      <c r="F213" s="251">
        <v>2</v>
      </c>
      <c r="G213" s="237"/>
      <c r="H213" s="345" t="s">
        <v>1239</v>
      </c>
      <c r="I213" s="345"/>
      <c r="J213" s="345"/>
      <c r="K213" s="291"/>
    </row>
    <row r="214" spans="2:11" ht="15" customHeight="1">
      <c r="B214" s="290"/>
      <c r="C214" s="258"/>
      <c r="D214" s="258"/>
      <c r="E214" s="258"/>
      <c r="F214" s="251">
        <v>3</v>
      </c>
      <c r="G214" s="237"/>
      <c r="H214" s="345" t="s">
        <v>1240</v>
      </c>
      <c r="I214" s="345"/>
      <c r="J214" s="345"/>
      <c r="K214" s="291"/>
    </row>
    <row r="215" spans="2:11" ht="15" customHeight="1">
      <c r="B215" s="290"/>
      <c r="C215" s="258"/>
      <c r="D215" s="258"/>
      <c r="E215" s="258"/>
      <c r="F215" s="251">
        <v>4</v>
      </c>
      <c r="G215" s="237"/>
      <c r="H215" s="345" t="s">
        <v>1241</v>
      </c>
      <c r="I215" s="345"/>
      <c r="J215" s="345"/>
      <c r="K215" s="291"/>
    </row>
    <row r="216" spans="2:11" ht="12.75" customHeight="1">
      <c r="B216" s="294"/>
      <c r="C216" s="295"/>
      <c r="D216" s="295"/>
      <c r="E216" s="295"/>
      <c r="F216" s="295"/>
      <c r="G216" s="295"/>
      <c r="H216" s="295"/>
      <c r="I216" s="295"/>
      <c r="J216" s="295"/>
      <c r="K216" s="296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1.1 - Položky URS</vt:lpstr>
      <vt:lpstr>1.2 - Položky SOÚŽI</vt:lpstr>
      <vt:lpstr>1.3 - Položky VRN</vt:lpstr>
      <vt:lpstr>1.4 - Položky HZS</vt:lpstr>
      <vt:lpstr>Pokyny pro vyplnění</vt:lpstr>
      <vt:lpstr>'1.1 - Položky URS'!Názvy_tisku</vt:lpstr>
      <vt:lpstr>'1.2 - Položky SOÚŽI'!Názvy_tisku</vt:lpstr>
      <vt:lpstr>'1.3 - Položky VRN'!Názvy_tisku</vt:lpstr>
      <vt:lpstr>'1.4 - Položky HZS'!Názvy_tisku</vt:lpstr>
      <vt:lpstr>'Rekapitulace stavby'!Názvy_tisku</vt:lpstr>
      <vt:lpstr>'1.1 - Položky URS'!Oblast_tisku</vt:lpstr>
      <vt:lpstr>'1.2 - Položky SOÚŽI'!Oblast_tisku</vt:lpstr>
      <vt:lpstr>'1.3 - Položky VRN'!Oblast_tisku</vt:lpstr>
      <vt:lpstr>'1.4 - Položky HZS'!Oblast_tisku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Čapek Jiří, Ing.</dc:creator>
  <cp:lastModifiedBy>Růžička Vladimír, DiS.</cp:lastModifiedBy>
  <dcterms:created xsi:type="dcterms:W3CDTF">2018-09-24T13:34:26Z</dcterms:created>
  <dcterms:modified xsi:type="dcterms:W3CDTF">2018-09-27T19:31:45Z</dcterms:modified>
</cp:coreProperties>
</file>